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5" windowWidth="8460" windowHeight="4710" tabRatio="880" firstSheet="6" activeTab="18"/>
  </bookViews>
  <sheets>
    <sheet name="реквизиты" sheetId="1" r:id="rId1"/>
    <sheet name="задв. чугун" sheetId="2" r:id="rId2"/>
    <sheet name="задв. сталь" sheetId="3" r:id="rId3"/>
    <sheet name="задв.сварн." sheetId="4" r:id="rId4"/>
    <sheet name="затворы" sheetId="5" r:id="rId5"/>
    <sheet name="энергетика БАРНАУЛ " sheetId="6" r:id="rId6"/>
    <sheet name="энергетика таганрог" sheetId="7" r:id="rId7"/>
    <sheet name="шаров.краны" sheetId="8" r:id="rId8"/>
    <sheet name="клапаны" sheetId="9" r:id="rId9"/>
    <sheet name="эл.прив.Тула_арма" sheetId="10" r:id="rId10"/>
    <sheet name="фл.вор." sheetId="11" r:id="rId11"/>
    <sheet name="фл.пл." sheetId="12" r:id="rId12"/>
    <sheet name="отвод" sheetId="13" r:id="rId13"/>
    <sheet name="перех.концентрич" sheetId="14" r:id="rId14"/>
    <sheet name="перех.эксцентр" sheetId="15" r:id="rId15"/>
    <sheet name="тройник" sheetId="16" r:id="rId16"/>
    <sheet name="загл и днищ" sheetId="17" r:id="rId17"/>
    <sheet name="шпильки" sheetId="18" r:id="rId18"/>
    <sheet name="гайки" sheetId="19" r:id="rId19"/>
    <sheet name="прокладк" sheetId="20" r:id="rId20"/>
  </sheets>
  <externalReferences>
    <externalReference r:id="rId23"/>
  </externalReferences>
  <definedNames>
    <definedName name="Z_14009DCF_BCB8_4553_9641_CA95E6FFC593_.wvu.PrintArea" localSheetId="2" hidden="1">'задв. сталь'!$A$1:$H$8</definedName>
    <definedName name="Z_5AFE57E2_3A17_4DB2_A0BE_F8AF944ECF0A_.wvu.PrintArea" localSheetId="2" hidden="1">'задв. сталь'!$A$1:$I$8</definedName>
    <definedName name="Z_5AFE57E2_3A17_4DB2_A0BE_F8AF944ECF0A_.wvu.PrintTitles" localSheetId="2" hidden="1">'задв. сталь'!$9:$9</definedName>
    <definedName name="Z_9F9872FA_174B_4608_9B67_5E68F83F3571_.wvu.PrintArea" localSheetId="2" hidden="1">'задв. сталь'!$A$1:$H$8</definedName>
    <definedName name="_xlnm.Print_Titles" localSheetId="2">'задв. сталь'!$9:$9</definedName>
    <definedName name="_xlnm.Print_Area" localSheetId="2">'задв. сталь'!$A$1:$N$242</definedName>
    <definedName name="_xlnm.Print_Area" localSheetId="1">'задв. чугун'!$A$1:$F$48</definedName>
    <definedName name="_xlnm.Print_Area" localSheetId="3">'задв.сварн.'!$A$1:$I$96</definedName>
    <definedName name="_xlnm.Print_Area" localSheetId="4">'затворы'!$A$1:$I$73</definedName>
  </definedNames>
  <calcPr fullCalcOnLoad="1"/>
</workbook>
</file>

<file path=xl/sharedStrings.xml><?xml version="1.0" encoding="utf-8"?>
<sst xmlns="http://schemas.openxmlformats.org/spreadsheetml/2006/main" count="2717" uniqueCount="1152">
  <si>
    <t>Сообщаем цены на продукцию для России по состоянию на 01.01.2014 года</t>
  </si>
  <si>
    <t>4 / 6</t>
  </si>
  <si>
    <t>4 / 6 /10</t>
  </si>
  <si>
    <t>1,5 / 2,5</t>
  </si>
  <si>
    <t>КОП 80-160                19с19нж</t>
  </si>
  <si>
    <t>КОП 100-160              19с19нж</t>
  </si>
  <si>
    <t>КОП 150-160              19с19нж</t>
  </si>
  <si>
    <t>1. Задвижки</t>
  </si>
  <si>
    <t>DN, мм</t>
  </si>
  <si>
    <r>
      <t xml:space="preserve">Климатическое исполнение </t>
    </r>
    <r>
      <rPr>
        <sz val="12"/>
        <rFont val="Times New Roman"/>
        <family val="1"/>
      </rPr>
      <t>У1</t>
    </r>
    <r>
      <rPr>
        <sz val="12"/>
        <rFont val="Times New Roman"/>
        <family val="1"/>
      </rPr>
      <t xml:space="preserve"> ГОСТ 15150.</t>
    </r>
  </si>
  <si>
    <t>Наименование</t>
  </si>
  <si>
    <t>вода, пар</t>
  </si>
  <si>
    <t>НБ-03</t>
  </si>
  <si>
    <r>
      <t>Ру
кгс/см</t>
    </r>
    <r>
      <rPr>
        <b/>
        <vertAlign val="superscript"/>
        <sz val="8"/>
        <rFont val="Times New Roman"/>
        <family val="1"/>
      </rPr>
      <t>2</t>
    </r>
  </si>
  <si>
    <t>Строит.
длина мм.</t>
  </si>
  <si>
    <r>
      <t xml:space="preserve">Темп-ра,
</t>
    </r>
    <r>
      <rPr>
        <b/>
        <vertAlign val="superscript"/>
        <sz val="8"/>
        <rFont val="Times New Roman"/>
        <family val="1"/>
      </rPr>
      <t>0</t>
    </r>
    <r>
      <rPr>
        <b/>
        <sz val="8"/>
        <rFont val="Times New Roman"/>
        <family val="1"/>
      </rPr>
      <t>С</t>
    </r>
  </si>
  <si>
    <t xml:space="preserve">присоединение
Рабочая среда,
</t>
  </si>
  <si>
    <t>Пропукная
способность
Kvy, м3/ч</t>
  </si>
  <si>
    <t>пар, вода</t>
  </si>
  <si>
    <t>560</t>
  </si>
  <si>
    <t>пар</t>
  </si>
  <si>
    <t>545</t>
  </si>
  <si>
    <t>вода</t>
  </si>
  <si>
    <t>285</t>
  </si>
  <si>
    <t>425</t>
  </si>
  <si>
    <t>фл.</t>
  </si>
  <si>
    <t>100</t>
  </si>
  <si>
    <t>НВ-06</t>
  </si>
  <si>
    <t>НВ-19</t>
  </si>
  <si>
    <t>НА-05</t>
  </si>
  <si>
    <t>Маса, кг</t>
  </si>
  <si>
    <t>Затворы дисковые запорно-регулирующие чугунные</t>
  </si>
  <si>
    <t>32ч326р</t>
  </si>
  <si>
    <t>фл.,вода</t>
  </si>
  <si>
    <t>ручное</t>
  </si>
  <si>
    <t>32ч926р</t>
  </si>
  <si>
    <t>под эл./пр.Н-Б1-12</t>
  </si>
  <si>
    <t>Затворы дисковые стальные</t>
  </si>
  <si>
    <t>32с(9)(5)16п</t>
  </si>
  <si>
    <t>32с(9)(5)16нж</t>
  </si>
  <si>
    <t>32с910р</t>
  </si>
  <si>
    <t>Ду, мм</t>
  </si>
  <si>
    <t xml:space="preserve">
Присоединение, рабочая среда,
</t>
  </si>
  <si>
    <t>управление</t>
  </si>
  <si>
    <t>Цена, руб. с НДС</t>
  </si>
  <si>
    <t>Клапаны регулирующие с электроприводом, клапаны обратные, регуляторы уровня,  вентили</t>
  </si>
  <si>
    <t>Т-203нж</t>
  </si>
  <si>
    <t>440</t>
  </si>
  <si>
    <t>перегретый пар</t>
  </si>
  <si>
    <t>Цена в рублях с учетом НДС</t>
  </si>
  <si>
    <t>Т-203</t>
  </si>
  <si>
    <t>565</t>
  </si>
  <si>
    <t>Т-202бм</t>
  </si>
  <si>
    <t>приварка, перегретый пар</t>
  </si>
  <si>
    <t>маховик</t>
  </si>
  <si>
    <t>Т-39</t>
  </si>
  <si>
    <t>170</t>
  </si>
  <si>
    <t>7-15</t>
  </si>
  <si>
    <t>Т-31 МС-3</t>
  </si>
  <si>
    <t>18-28</t>
  </si>
  <si>
    <t>Т-31 МС-2</t>
  </si>
  <si>
    <t>35-45</t>
  </si>
  <si>
    <t>Т-31 МС-1</t>
  </si>
  <si>
    <t>325-450</t>
  </si>
  <si>
    <t>Т-131 МС</t>
  </si>
  <si>
    <t>450</t>
  </si>
  <si>
    <t>Т-18 б-1</t>
  </si>
  <si>
    <t>300</t>
  </si>
  <si>
    <t>приварка, пар, вода</t>
  </si>
  <si>
    <t>Т-33б</t>
  </si>
  <si>
    <t>приварка, конденсат</t>
  </si>
  <si>
    <t>Т-33бЭ</t>
  </si>
  <si>
    <t>МЭОФ 100/25-0,25У-97К</t>
  </si>
  <si>
    <t>Т-107б</t>
  </si>
  <si>
    <t>Т-108б</t>
  </si>
  <si>
    <t>Т-40</t>
  </si>
  <si>
    <t>Т-32 МС-3</t>
  </si>
  <si>
    <t>Т-32 МС-2</t>
  </si>
  <si>
    <t>Т-23</t>
  </si>
  <si>
    <t>223</t>
  </si>
  <si>
    <t>Т-32 МС-1</t>
  </si>
  <si>
    <t>Т-132 МС</t>
  </si>
  <si>
    <t>Т-34б</t>
  </si>
  <si>
    <t>конденсат</t>
  </si>
  <si>
    <t>Т-34бЭ</t>
  </si>
  <si>
    <t>Т-24</t>
  </si>
  <si>
    <t>Т-35б</t>
  </si>
  <si>
    <t>Т-35бЭ</t>
  </si>
  <si>
    <t>Т-109б</t>
  </si>
  <si>
    <t>Т-110б</t>
  </si>
  <si>
    <t>Т-111б</t>
  </si>
  <si>
    <t>Т-118 б</t>
  </si>
  <si>
    <t>Т-135бм</t>
  </si>
  <si>
    <t>Т-135бмЭ</t>
  </si>
  <si>
    <t>МЭОФ 250/25-0,25У-97К</t>
  </si>
  <si>
    <t>Т-36б</t>
  </si>
  <si>
    <t>Т-36бЭ</t>
  </si>
  <si>
    <t>Т-122 бс</t>
  </si>
  <si>
    <t>Т-136бм</t>
  </si>
  <si>
    <t>Т-136бмЭ</t>
  </si>
  <si>
    <t>Т-123 бс</t>
  </si>
  <si>
    <t>Т-141бм</t>
  </si>
  <si>
    <t>Т-141бмЭ</t>
  </si>
  <si>
    <t>Т-137бм</t>
  </si>
  <si>
    <t>Т-137бмЭ</t>
  </si>
  <si>
    <t>Т-138бм</t>
  </si>
  <si>
    <t>Задвижки</t>
  </si>
  <si>
    <t>Т-115 бс</t>
  </si>
  <si>
    <t>маховик, редуктор</t>
  </si>
  <si>
    <t>Т-116 бс</t>
  </si>
  <si>
    <t>Т-117 бс</t>
  </si>
  <si>
    <t>Водоуказательные приборы</t>
  </si>
  <si>
    <t>Т-45-1</t>
  </si>
  <si>
    <t>225</t>
  </si>
  <si>
    <t>Т-45-2</t>
  </si>
  <si>
    <t>Т-229 бм</t>
  </si>
  <si>
    <t>Т-74 бм</t>
  </si>
  <si>
    <t>Т-228 б</t>
  </si>
  <si>
    <t>345</t>
  </si>
  <si>
    <t>Т-230 б</t>
  </si>
  <si>
    <t>60</t>
  </si>
  <si>
    <t>Т-229 б</t>
  </si>
  <si>
    <t>350</t>
  </si>
  <si>
    <t>Цена руб.  с НДС</t>
  </si>
  <si>
    <t>договорная</t>
  </si>
  <si>
    <t>Задвижки клиновые под приварку</t>
  </si>
  <si>
    <t>редуктор цилиндр.</t>
  </si>
  <si>
    <t>редуктор конич.</t>
  </si>
  <si>
    <t>2с-25-1</t>
  </si>
  <si>
    <t>2с-28-1</t>
  </si>
  <si>
    <t>2с-29-1</t>
  </si>
  <si>
    <t>2с-Э-1</t>
  </si>
  <si>
    <t>эл./пр. НВ-08</t>
  </si>
  <si>
    <t>2с-25-2</t>
  </si>
  <si>
    <t>2с-25-2-Н</t>
  </si>
  <si>
    <t>2с-26-2-Н</t>
  </si>
  <si>
    <t>2с-27-2-Н</t>
  </si>
  <si>
    <t>2с-28-2-Н</t>
  </si>
  <si>
    <t>2с-29-2-Н</t>
  </si>
  <si>
    <t>2с-Э-2</t>
  </si>
  <si>
    <t>2с-26-3-Н</t>
  </si>
  <si>
    <t>2с-27-3-Н</t>
  </si>
  <si>
    <t>2с-28-3-Н</t>
  </si>
  <si>
    <t>2с-29-3-Н</t>
  </si>
  <si>
    <t>2с-Э-3</t>
  </si>
  <si>
    <t>эл./пр. НГ-11</t>
  </si>
  <si>
    <t>2с-ЭТ-3***</t>
  </si>
  <si>
    <t>2с-26-4-Н</t>
  </si>
  <si>
    <t>2с-27-4-Н</t>
  </si>
  <si>
    <t>2с-28-4-Н</t>
  </si>
  <si>
    <t>2с-29-4-Н</t>
  </si>
  <si>
    <t>2с-Э-4</t>
  </si>
  <si>
    <t>2с-ЭТ-4***</t>
  </si>
  <si>
    <t>2с-26-5-Н</t>
  </si>
  <si>
    <t>2с-27-5-Н</t>
  </si>
  <si>
    <t>2с-Э-5</t>
  </si>
  <si>
    <t>2с-ЭТ-5***</t>
  </si>
  <si>
    <t>Клапаны регулирующие поворотные под приварку</t>
  </si>
  <si>
    <t>6с-12-1-1</t>
  </si>
  <si>
    <t>6с-12-1-1Э</t>
  </si>
  <si>
    <t>6с-12-1-2</t>
  </si>
  <si>
    <t>25,5</t>
  </si>
  <si>
    <t>6с-12-1-2Э</t>
  </si>
  <si>
    <t>6с-13-1</t>
  </si>
  <si>
    <t>54,8</t>
  </si>
  <si>
    <t>6с-13-1Э</t>
  </si>
  <si>
    <t>6с-13-2</t>
  </si>
  <si>
    <t>71</t>
  </si>
  <si>
    <t>6с-13-2Э</t>
  </si>
  <si>
    <t>6с-13-3</t>
  </si>
  <si>
    <t>175</t>
  </si>
  <si>
    <t>6с-13-3Э</t>
  </si>
  <si>
    <t>6с-13-4</t>
  </si>
  <si>
    <t>198</t>
  </si>
  <si>
    <t>6с-13-4Э</t>
  </si>
  <si>
    <t>6с-13-5</t>
  </si>
  <si>
    <t>370</t>
  </si>
  <si>
    <t>6с-13-5Э</t>
  </si>
  <si>
    <t>6с-12-4</t>
  </si>
  <si>
    <t>388</t>
  </si>
  <si>
    <t>6с-12-4Э</t>
  </si>
  <si>
    <t>6с-12-4-1</t>
  </si>
  <si>
    <t>6с-12-4-1Э</t>
  </si>
  <si>
    <t xml:space="preserve">Цена с НДС 
</t>
  </si>
  <si>
    <t>Обозначение изделия, таблица фигур</t>
  </si>
  <si>
    <t>DN,</t>
  </si>
  <si>
    <t>Климатическое исполнение У1, Ст. 25Л</t>
  </si>
  <si>
    <t>Климатическое исполнение ХЛ1,20ГЛ</t>
  </si>
  <si>
    <t>Строите-</t>
  </si>
  <si>
    <t>с ручным управлением</t>
  </si>
  <si>
    <t>льная</t>
  </si>
  <si>
    <t>Масса,</t>
  </si>
  <si>
    <t>мм</t>
  </si>
  <si>
    <t>Вода, Пар</t>
  </si>
  <si>
    <t>Природный</t>
  </si>
  <si>
    <t>длина</t>
  </si>
  <si>
    <t>кг</t>
  </si>
  <si>
    <t>Нефть</t>
  </si>
  <si>
    <t>газ</t>
  </si>
  <si>
    <t>L, мм</t>
  </si>
  <si>
    <t>31с45нж, 31с945нж, 31с545нж</t>
  </si>
  <si>
    <t xml:space="preserve">31лс45нж, 31лс945нж, </t>
  </si>
  <si>
    <t>31лс545нж</t>
  </si>
  <si>
    <t>строительная длина L, мм</t>
  </si>
  <si>
    <t>30с919нж, 30с519нж</t>
  </si>
  <si>
    <t>30с76нж,30с976нж</t>
  </si>
  <si>
    <t xml:space="preserve">30с576нж, 30с975нж, </t>
  </si>
  <si>
    <t>30с575нж</t>
  </si>
  <si>
    <r>
      <rPr>
        <sz val="16"/>
        <rFont val="Times New Roman"/>
        <family val="1"/>
      </rPr>
      <t>(</t>
    </r>
    <r>
      <rPr>
        <b/>
        <sz val="16"/>
        <rFont val="Times New Roman"/>
        <family val="1"/>
      </rPr>
      <t>ЗКЛПЭ-75)</t>
    </r>
  </si>
  <si>
    <t>30с15нж, 30с915нж</t>
  </si>
  <si>
    <t>30лс919нж, 30лс519нж</t>
  </si>
  <si>
    <t>30лс76нж,30лс976нж</t>
  </si>
  <si>
    <t xml:space="preserve">30лс576нж, 30лс975нж, </t>
  </si>
  <si>
    <t>30лс575нж</t>
  </si>
  <si>
    <t>30с515нж,</t>
  </si>
  <si>
    <t>30лс15нж, 30лс915нж</t>
  </si>
  <si>
    <t>30лс515нж</t>
  </si>
  <si>
    <t>30с64нж, 30с964нж</t>
  </si>
  <si>
    <t xml:space="preserve">30с564нж, 30лс64нж, </t>
  </si>
  <si>
    <t>30лс964нж, 30лс564нж</t>
  </si>
  <si>
    <t>30с41нж, 30с941нж</t>
  </si>
  <si>
    <t>30лс41нж, 30лс941нж</t>
  </si>
  <si>
    <t>31нж45нж, 31нж945нж, 31нж545нж</t>
  </si>
  <si>
    <t>30нж76нж,30нж976нж</t>
  </si>
  <si>
    <t xml:space="preserve">30нж576нж, 30нж975нж, </t>
  </si>
  <si>
    <t>30нж575нж</t>
  </si>
  <si>
    <t>30нж15нж, 30нж915нж</t>
  </si>
  <si>
    <t>30нж515нж,</t>
  </si>
  <si>
    <t>30нж64нж, 30нж964нж</t>
  </si>
  <si>
    <t>30нж564нж</t>
  </si>
  <si>
    <t>30нж41нж, 30нж941нж</t>
  </si>
  <si>
    <t xml:space="preserve">30нж541нж, </t>
  </si>
  <si>
    <t xml:space="preserve"> Ст. 10х18н9л</t>
  </si>
  <si>
    <t xml:space="preserve">При заказе несерийного исполнения присоединительных фланцев изделий применяется </t>
  </si>
  <si>
    <t xml:space="preserve"> Ст. 08х17н13м2</t>
  </si>
  <si>
    <t>*</t>
  </si>
  <si>
    <t>Давление рабочее</t>
  </si>
  <si>
    <t>**</t>
  </si>
  <si>
    <r>
      <t>Допускается применение при температуре 450</t>
    </r>
    <r>
      <rPr>
        <vertAlign val="superscript"/>
        <sz val="8"/>
        <rFont val="Times New Roman"/>
        <family val="1"/>
      </rPr>
      <t>0</t>
    </r>
    <r>
      <rPr>
        <sz val="8"/>
        <rFont val="Times New Roman"/>
        <family val="1"/>
      </rPr>
      <t>С и давлении не более Рр = 6,3 Мпа</t>
    </r>
  </si>
  <si>
    <t>***</t>
  </si>
  <si>
    <t>Цена указана без стоимости электропривода.</t>
  </si>
  <si>
    <t>Э</t>
  </si>
  <si>
    <t>Электропривод производства ОАО "ЗЭиМ"</t>
  </si>
  <si>
    <t>ЭТ</t>
  </si>
  <si>
    <t>Электропривод производства ОАО "Тулаэлектропривод"</t>
  </si>
  <si>
    <t xml:space="preserve">Клапаны типа "6с" и "9с" могут комплектоваться эл./пр. типа МЭО производства "ЗЭиМ" </t>
  </si>
  <si>
    <t>Цена с НДС, руб</t>
  </si>
  <si>
    <t>Электроприводы производства "Тулаэлектропривод"</t>
  </si>
  <si>
    <t>Тип 
электропривода</t>
  </si>
  <si>
    <t>НМ</t>
  </si>
  <si>
    <t>ТЭ099088-00М</t>
  </si>
  <si>
    <t>НА</t>
  </si>
  <si>
    <t>ТЭ099058-01, 02, 04, 05, 07, 10, 12, 13, 15, 16М1</t>
  </si>
  <si>
    <t>08, 11, 14, М1</t>
  </si>
  <si>
    <t>ВА</t>
  </si>
  <si>
    <t>ТЭ099059-00М</t>
  </si>
  <si>
    <t>НБ</t>
  </si>
  <si>
    <t>Б099098-01-12М1</t>
  </si>
  <si>
    <t>13-18М1</t>
  </si>
  <si>
    <t>ВБ</t>
  </si>
  <si>
    <t>Б099099-01-06М1</t>
  </si>
  <si>
    <t>07-09М1</t>
  </si>
  <si>
    <t>НВ</t>
  </si>
  <si>
    <t>Б099100-01-25М</t>
  </si>
  <si>
    <t>25-37М</t>
  </si>
  <si>
    <t>38-41М</t>
  </si>
  <si>
    <t>ВВ</t>
  </si>
  <si>
    <t>Б099101-01-12М</t>
  </si>
  <si>
    <t>13-18М</t>
  </si>
  <si>
    <t>19-20М</t>
  </si>
  <si>
    <t>НГ</t>
  </si>
  <si>
    <t>Б099102-01-03; 10-12; 25-30М</t>
  </si>
  <si>
    <t>04-08; 13-16</t>
  </si>
  <si>
    <t>19-24М</t>
  </si>
  <si>
    <t>ВГ</t>
  </si>
  <si>
    <t>Б099103-01-03М</t>
  </si>
  <si>
    <t>04-09М</t>
  </si>
  <si>
    <t>10-12М</t>
  </si>
  <si>
    <t>13-15М</t>
  </si>
  <si>
    <t>НД</t>
  </si>
  <si>
    <t>Б099104-01-08М</t>
  </si>
  <si>
    <t>07-12М</t>
  </si>
  <si>
    <t>ВД</t>
  </si>
  <si>
    <t>Б099105-01-03М</t>
  </si>
  <si>
    <t>04-06М</t>
  </si>
  <si>
    <t>07-09М</t>
  </si>
  <si>
    <t>ПМ</t>
  </si>
  <si>
    <t>ТЭ099190</t>
  </si>
  <si>
    <t>ОМ</t>
  </si>
  <si>
    <t>ПА</t>
  </si>
  <si>
    <t>ТЭ099191</t>
  </si>
  <si>
    <t>ОА</t>
  </si>
  <si>
    <t>ПБ</t>
  </si>
  <si>
    <t>ТЭ099192</t>
  </si>
  <si>
    <t>ОБ</t>
  </si>
  <si>
    <t>ПВ</t>
  </si>
  <si>
    <t>ТЭ099193</t>
  </si>
  <si>
    <t>ОВ</t>
  </si>
  <si>
    <t>ПГ</t>
  </si>
  <si>
    <t>ТЭ099194  01-03; 07-09</t>
  </si>
  <si>
    <t>04-06; 10-13</t>
  </si>
  <si>
    <t>ОГ</t>
  </si>
  <si>
    <t>ПД</t>
  </si>
  <si>
    <t>ТЭ099195  01-12</t>
  </si>
  <si>
    <t>ОД</t>
  </si>
  <si>
    <t>ТЭ099195  01-13</t>
  </si>
  <si>
    <t>Мотор-редуктор МС 1-50-65</t>
  </si>
  <si>
    <t>ПК</t>
  </si>
  <si>
    <t>Пк 50 с(ш) 11</t>
  </si>
  <si>
    <t>Пк 50 с(ш) 3</t>
  </si>
  <si>
    <t>ПК-150</t>
  </si>
  <si>
    <t>ПК-250</t>
  </si>
  <si>
    <t>В-2МПК</t>
  </si>
  <si>
    <t>В-2МПК-4000</t>
  </si>
  <si>
    <t>ВПК</t>
  </si>
  <si>
    <t>ВПК-50; 150</t>
  </si>
  <si>
    <t>ВПК-250</t>
  </si>
  <si>
    <t>Электроприводы производства "АРМА" (Украина)</t>
  </si>
  <si>
    <r>
      <t xml:space="preserve">Климатическое исполнение </t>
    </r>
    <r>
      <rPr>
        <b/>
        <sz val="14"/>
        <rFont val="Times New Roman"/>
        <family val="1"/>
      </rPr>
      <t>У1</t>
    </r>
    <r>
      <rPr>
        <sz val="14"/>
        <rFont val="Times New Roman"/>
        <family val="1"/>
      </rPr>
      <t xml:space="preserve"> ГОСТ 15150.</t>
    </r>
  </si>
  <si>
    <t>Ру
кгс/см2</t>
  </si>
  <si>
    <t>Темп-ра,
0С</t>
  </si>
  <si>
    <t>Фланцы плоские ГОСТ 12820-80</t>
  </si>
  <si>
    <t>PN, Мпа</t>
  </si>
  <si>
    <t>Ст.20</t>
  </si>
  <si>
    <t>09Г2С</t>
  </si>
  <si>
    <t>12Х18Н10Т</t>
  </si>
  <si>
    <t>15Х5М</t>
  </si>
  <si>
    <t>1;2,5</t>
  </si>
  <si>
    <t>Фланцы стальные ст.20 (ст.3),ст.09Г2С,ст.12(08)Х18Н10Т,ст.10Х17Н13М2Т,ст.15Х5М,ст.20А,ст.20С,ст.09ГСФ</t>
  </si>
  <si>
    <t>ГОСТ 12820-80 (плоские),ГОСТ 12821-80 (воротниковые) ДУ 15-1200 мм</t>
  </si>
  <si>
    <t>Пенополиуретановое покрытие ГОСТ 30732-01 ДУ 57-1220 мм</t>
  </si>
  <si>
    <t>Силикатноэмалевое покрытие ТУ 1390-001-01297858-96 ДУ 57-426 мм</t>
  </si>
  <si>
    <t>Полиуретановое покрытие ТУ 2313-008-17213088-03 ДУ 57-1220 мм</t>
  </si>
  <si>
    <t>ГОСТ 12820-80 (плоские),ГОСТ 12821-80 (воротниковые)  ДУ 15-1200 мм</t>
  </si>
  <si>
    <t>Фланцы воротниковые ГОСТ 12821-80</t>
  </si>
  <si>
    <t>Заглушки,днища эллиптические ст.20.ст.09Г2С,ст.12(08)Х18Н10Т,ст.10Х17Н13М2Т ГОСТ 17379-01</t>
  </si>
  <si>
    <t>ТУ 102-488-95,ОСТ 34-10-758-99 ДУ 32-1420 мм</t>
  </si>
  <si>
    <t>Заглушки фланцевые ст.20 (ст.3),ст.09Г2С,ст.12(08)Х18Н10Т,ст.10Х17Н13М2Т АТК 24.200.02-90</t>
  </si>
  <si>
    <t xml:space="preserve"> ДУ 15-1200 мм</t>
  </si>
  <si>
    <t>Отводы крутоизогнутые ГОСТ 17380-01</t>
  </si>
  <si>
    <t>Типоразмер Дн,мм</t>
  </si>
  <si>
    <t>ст.20</t>
  </si>
  <si>
    <t>ст.09Г2С</t>
  </si>
  <si>
    <t>ст.12Х18Н10Т</t>
  </si>
  <si>
    <t>21,3х2,3 DIN 2605</t>
  </si>
  <si>
    <t>26,9x2,3 DIN 2605</t>
  </si>
  <si>
    <t>33,7x2,6 DIN 2605</t>
  </si>
  <si>
    <t>38,0x2,6 DIN 2605</t>
  </si>
  <si>
    <t>42,4x2,6 DIN 2605</t>
  </si>
  <si>
    <t>44,5x2,6 DIN 2605</t>
  </si>
  <si>
    <t>48,3x2,6 DIN 2605</t>
  </si>
  <si>
    <t>45x2,5</t>
  </si>
  <si>
    <t>45х4</t>
  </si>
  <si>
    <t>57х3</t>
  </si>
  <si>
    <t>57х5</t>
  </si>
  <si>
    <t>57х6</t>
  </si>
  <si>
    <t>76х3,5</t>
  </si>
  <si>
    <t>76х5;6</t>
  </si>
  <si>
    <t>89х3,5</t>
  </si>
  <si>
    <t>89х5;6</t>
  </si>
  <si>
    <t>102х4;5</t>
  </si>
  <si>
    <t>108х4</t>
  </si>
  <si>
    <t>108х5</t>
  </si>
  <si>
    <t>108х6</t>
  </si>
  <si>
    <t>108х8</t>
  </si>
  <si>
    <t>114х4;5</t>
  </si>
  <si>
    <t>114х6</t>
  </si>
  <si>
    <t>114х9</t>
  </si>
  <si>
    <t>114х10;11</t>
  </si>
  <si>
    <t>114х12</t>
  </si>
  <si>
    <t>114х14</t>
  </si>
  <si>
    <t>133х4;5</t>
  </si>
  <si>
    <t>133х8</t>
  </si>
  <si>
    <t>159х5</t>
  </si>
  <si>
    <t>159х6</t>
  </si>
  <si>
    <t>159х8</t>
  </si>
  <si>
    <t>159х12</t>
  </si>
  <si>
    <t>159х14</t>
  </si>
  <si>
    <t>168х4,5;6</t>
  </si>
  <si>
    <t>168х7;8</t>
  </si>
  <si>
    <t>168х10..12</t>
  </si>
  <si>
    <t>168х14</t>
  </si>
  <si>
    <t>168х16</t>
  </si>
  <si>
    <t>219х6</t>
  </si>
  <si>
    <t>219х7;8</t>
  </si>
  <si>
    <t>219х9;10</t>
  </si>
  <si>
    <t>219х12</t>
  </si>
  <si>
    <t>219х14;16</t>
  </si>
  <si>
    <t>273х6;7;8</t>
  </si>
  <si>
    <t>273х9;10</t>
  </si>
  <si>
    <t>273х12</t>
  </si>
  <si>
    <t>273х14</t>
  </si>
  <si>
    <t>273х16;18</t>
  </si>
  <si>
    <t>273х20</t>
  </si>
  <si>
    <t>273х22;24;25</t>
  </si>
  <si>
    <t>325х7;8</t>
  </si>
  <si>
    <t>325х9;10</t>
  </si>
  <si>
    <t>325х12</t>
  </si>
  <si>
    <t>325х16</t>
  </si>
  <si>
    <t>377х8;9;10</t>
  </si>
  <si>
    <t>377х12</t>
  </si>
  <si>
    <t>377х16</t>
  </si>
  <si>
    <t>426х8;9;10</t>
  </si>
  <si>
    <t>426х12</t>
  </si>
  <si>
    <t>426х14</t>
  </si>
  <si>
    <t>426х16</t>
  </si>
  <si>
    <t>530х8;9;10</t>
  </si>
  <si>
    <t>530х12</t>
  </si>
  <si>
    <t>530х14</t>
  </si>
  <si>
    <t>530х16</t>
  </si>
  <si>
    <t>530х18</t>
  </si>
  <si>
    <t>530х20</t>
  </si>
  <si>
    <t>630х10;12</t>
  </si>
  <si>
    <t>630х20</t>
  </si>
  <si>
    <t>720х10..13-(1,6-4,8)-0,75-0,6 1 Ду</t>
  </si>
  <si>
    <t>1,5Ду</t>
  </si>
  <si>
    <t>720х16..20-(5,6-7,5)-0,75-0,6 1 Ду</t>
  </si>
  <si>
    <t>1,5 Ду</t>
  </si>
  <si>
    <t>820х14..20-(1,6-4,8)-0,75-0,6</t>
  </si>
  <si>
    <t>820х22-(5,6-7,5)-0,75-0,6</t>
  </si>
  <si>
    <t>1020х12..14-(1,6-4,8)-0,75-0,6</t>
  </si>
  <si>
    <t>1020х16..24-(5,6-8,5)-0,75-0,6</t>
  </si>
  <si>
    <t>1220х12..16-(1,6-4,8)-0,75-0,6</t>
  </si>
  <si>
    <t>1220х18..28-(5,6-7,5)-0,75-0,6</t>
  </si>
  <si>
    <t>Переходы концентрические ГОСТ 17378-01</t>
  </si>
  <si>
    <t>Цена руб. с НДС</t>
  </si>
  <si>
    <t>57х4-45х2,5</t>
  </si>
  <si>
    <t>76х3,5-57х3</t>
  </si>
  <si>
    <t>76х5-57х5</t>
  </si>
  <si>
    <t>89х3,5-57х3</t>
  </si>
  <si>
    <t>89х5-57х5</t>
  </si>
  <si>
    <t>89х3,5-76х3,5</t>
  </si>
  <si>
    <t>108х4-57х3</t>
  </si>
  <si>
    <t>108х4-57х4</t>
  </si>
  <si>
    <t>108х4-76х3,5</t>
  </si>
  <si>
    <t>108х4-89х3,5</t>
  </si>
  <si>
    <t>108х6-89х6</t>
  </si>
  <si>
    <t>114х6-57х4</t>
  </si>
  <si>
    <t>114х6-76х5</t>
  </si>
  <si>
    <t>114х6-89х6</t>
  </si>
  <si>
    <t>133х5-108х4</t>
  </si>
  <si>
    <t>159х4,5-57х3</t>
  </si>
  <si>
    <t>159х4,5-76х3,5</t>
  </si>
  <si>
    <t>159х8-76х4</t>
  </si>
  <si>
    <t>159х4,5-89х3,5</t>
  </si>
  <si>
    <t>159х8-89х6</t>
  </si>
  <si>
    <t>159х4,5-108х4</t>
  </si>
  <si>
    <t>159х8-108х6</t>
  </si>
  <si>
    <t>219х6-57х3</t>
  </si>
  <si>
    <t>219х6-76х3,5</t>
  </si>
  <si>
    <t>219х10-76х5</t>
  </si>
  <si>
    <t>219х6-89х3,5</t>
  </si>
  <si>
    <t>219х10-89х5</t>
  </si>
  <si>
    <t>219х6-108х4</t>
  </si>
  <si>
    <t>219х10-108х6</t>
  </si>
  <si>
    <t>219х6-133х4</t>
  </si>
  <si>
    <t>219х6-159х4,5</t>
  </si>
  <si>
    <t>219х10-159х8</t>
  </si>
  <si>
    <t>219х10..12-168х8</t>
  </si>
  <si>
    <t>273х7..10-108х4..6</t>
  </si>
  <si>
    <t>273х7-133х4</t>
  </si>
  <si>
    <t>273х7..8-159х4,5</t>
  </si>
  <si>
    <t>273х7-219х6</t>
  </si>
  <si>
    <t>273х10..12-219х8..10</t>
  </si>
  <si>
    <t>325х8..10-108х4</t>
  </si>
  <si>
    <t>325х8..10-159х4,5..6</t>
  </si>
  <si>
    <t>325х12-159х8</t>
  </si>
  <si>
    <t>325х8-219х6..7</t>
  </si>
  <si>
    <t>325х10-219х8</t>
  </si>
  <si>
    <t>325х8-273х7..8</t>
  </si>
  <si>
    <t>325х10..12-273х10..12</t>
  </si>
  <si>
    <t>377х12-219х8</t>
  </si>
  <si>
    <t>377х14-273х12</t>
  </si>
  <si>
    <t>377х10..12-325х8..10</t>
  </si>
  <si>
    <t>377х14-325х12</t>
  </si>
  <si>
    <t>426х8..16-273х8..12</t>
  </si>
  <si>
    <t>426х10..12-325х8..10</t>
  </si>
  <si>
    <t>426х10..14-377х10..12</t>
  </si>
  <si>
    <t>530х8..12-325х8..12</t>
  </si>
  <si>
    <t>530х8..14-377х8..12</t>
  </si>
  <si>
    <t>530х12..14-426х10..12</t>
  </si>
  <si>
    <t>ПШС 630х10..14-530х10..14</t>
  </si>
  <si>
    <t>ст.17Г1С</t>
  </si>
  <si>
    <t>Переходы концентрические,эксцентрические штампованные ст.20,ст.09Г2С,ст.12(08)Х18Н10Т,ст.10Х17Н13М2Т,</t>
  </si>
  <si>
    <t>ст.20А,ст.20С,ст.09ГСФ ГОСТ 17378-01,ОСТ 34-42-700-85,ОСТ 34-10-753-92,ТУ с геометрией по ГОСТ ДУ 38-530 мм</t>
  </si>
  <si>
    <t>Переходы концентрические,эксцентрические штампосварные ст.20,ст.09Г2С,ст.10Г2ФБЮ,ст.09ГСФ ТУ 102-488-95,</t>
  </si>
  <si>
    <t>ТУ 51-29-81 ДУ 57-1420 мм</t>
  </si>
  <si>
    <t>Переходы эксцентрические</t>
  </si>
  <si>
    <t>сталь 20, ГОСТ 17378-01, ГОСТ 17380-01</t>
  </si>
  <si>
    <t>Типоразмер</t>
  </si>
  <si>
    <t>Цена руб.,с НДС</t>
  </si>
  <si>
    <t>Dн х dн,диаметр,мм</t>
  </si>
  <si>
    <t>S x S1,толщина стенки,мм</t>
  </si>
  <si>
    <t>57х32</t>
  </si>
  <si>
    <t>5,0х3,0</t>
  </si>
  <si>
    <t>57х38</t>
  </si>
  <si>
    <t>5,0х4,0</t>
  </si>
  <si>
    <t>57х45</t>
  </si>
  <si>
    <t>4,0х2,5</t>
  </si>
  <si>
    <t>76х57</t>
  </si>
  <si>
    <t>3,5х3,0</t>
  </si>
  <si>
    <t>6,0х5,0</t>
  </si>
  <si>
    <t>89х57</t>
  </si>
  <si>
    <t>89х76</t>
  </si>
  <si>
    <t>3,5х3,5</t>
  </si>
  <si>
    <t>108х76</t>
  </si>
  <si>
    <t>4,0х3,5</t>
  </si>
  <si>
    <t>377х325</t>
  </si>
  <si>
    <t>12,0х12,0</t>
  </si>
  <si>
    <t>108х89</t>
  </si>
  <si>
    <t>6,0х6,0</t>
  </si>
  <si>
    <t>159х108</t>
  </si>
  <si>
    <t>8,0х6,0</t>
  </si>
  <si>
    <t>159х133</t>
  </si>
  <si>
    <t>8,0х8,0</t>
  </si>
  <si>
    <t>219х159</t>
  </si>
  <si>
    <t>10,0х8,0</t>
  </si>
  <si>
    <t>273х219</t>
  </si>
  <si>
    <t>12,0х10,0</t>
  </si>
  <si>
    <t>325х273</t>
  </si>
  <si>
    <t>Сталь 09Г2С, ГОСТ 17378-01, ГОСТ 17380-01</t>
  </si>
  <si>
    <t>Сталь 12Х18Н10Т (08Х18Н10Т), ТУ 1468-002-17192736-03</t>
  </si>
  <si>
    <t>4,0х3,0</t>
  </si>
  <si>
    <t>Сталь 15Х5М, ТУ 1468-002-17192736-03</t>
  </si>
  <si>
    <t>Тройники штампосварные(ТШС и ТШСР)ТУ 102-488-95</t>
  </si>
  <si>
    <t>К 48..60</t>
  </si>
  <si>
    <t>530х10-114х10</t>
  </si>
  <si>
    <t>530х10-219х10</t>
  </si>
  <si>
    <t>530х12-273х12</t>
  </si>
  <si>
    <t>530х10-325х10</t>
  </si>
  <si>
    <t>530-377-(1,6-4,8)-0,75-0,6</t>
  </si>
  <si>
    <t>530-377-(5,6-7,5)-0,75-0,6</t>
  </si>
  <si>
    <t>530-426-(5,6-7,5)-0,75-0,6</t>
  </si>
  <si>
    <t>530-530-(1,6-5,6)-0,75-0,6</t>
  </si>
  <si>
    <t>530-530-(6,3-7,5)-0,75-0,6</t>
  </si>
  <si>
    <t>630-219/273-(1,6-5,6)-0,75-0,6</t>
  </si>
  <si>
    <t>630-219/273-(6,3-7,5)-0,75-0,6</t>
  </si>
  <si>
    <t>630-325-(1,6-4,8)-0,75-0,6</t>
  </si>
  <si>
    <t>630-325-(5,6-7,5)-0,75-0,6</t>
  </si>
  <si>
    <t>630-426/530-(1,6-4,8)-0,75-0,6</t>
  </si>
  <si>
    <t>630-426-(5,6-7,5)-0,75-0,6</t>
  </si>
  <si>
    <t>630-530-(5,6-7,5)-0,75-0,6</t>
  </si>
  <si>
    <t>630-630-(1,6-4,8)-0,75-0,6</t>
  </si>
  <si>
    <t>630-630-(5,6-7,5)-0,75-0,6</t>
  </si>
  <si>
    <t>720-219/273/325-(1,6-4,8)-0,6</t>
  </si>
  <si>
    <t>720-219/273/325-(5,6-7,5)-0,6</t>
  </si>
  <si>
    <t>720-377-(1,6-4,8)-0,75-0,6</t>
  </si>
  <si>
    <t>720-377-(5,6-7,5)-0,75-0,6</t>
  </si>
  <si>
    <t>720-426-(1,6-4,8)-0,75-0,6</t>
  </si>
  <si>
    <t>720-426-(5,6-7,5)-0,75-0,6</t>
  </si>
  <si>
    <t>720-530-(1,6-4,8)-0,75-0,6</t>
  </si>
  <si>
    <t>720-530-(5,6-7,5)-0,75-0,6</t>
  </si>
  <si>
    <t>720-530-(8,5)-0,75-0,6</t>
  </si>
  <si>
    <t>720-630-(1,6-7,5)-0,75-0,6</t>
  </si>
  <si>
    <t>720-720-(1,6-4,8)-0,75-0,6</t>
  </si>
  <si>
    <t>720-720-(5,6-7,5)-0,75-0,6</t>
  </si>
  <si>
    <t>820-325-(1,6-2,5)-0,75-0,6</t>
  </si>
  <si>
    <t>820-325-(4,8-7,5)-0,75-0,6</t>
  </si>
  <si>
    <t>820-530-(1,6-4,8)-0,75-0,6</t>
  </si>
  <si>
    <t>820-530-(5,6-7,5)-0,75-0,6</t>
  </si>
  <si>
    <t>820-630-(1,6-4,8)-0,75-0,6</t>
  </si>
  <si>
    <t>820-720-(1,6-4,8)-0,75-0,6</t>
  </si>
  <si>
    <t>820-630/720-(5,6-7,5)-0,75-0,6</t>
  </si>
  <si>
    <t>820-820-(1,6-5,6)-0,75-0,6</t>
  </si>
  <si>
    <t>820-820-(6,3-8,5)-0,75-0,6</t>
  </si>
  <si>
    <t>1020-325-(1,6-4,8)-0,75-0,6</t>
  </si>
  <si>
    <t>1020-325-(5,6-7,5)-0,75-0,6</t>
  </si>
  <si>
    <t>1020-426-(1,6-4,8)-0,75-0,6</t>
  </si>
  <si>
    <t>1020-426-(5,6-7,5)-0,75-0,6</t>
  </si>
  <si>
    <t>1020-530/630-(1,6-4,8)-0,75-0,6</t>
  </si>
  <si>
    <t>1020-530-(5,6-7,5)-0,75-0,6</t>
  </si>
  <si>
    <t>1020-630-(5,6-7,5)0,75-0,6</t>
  </si>
  <si>
    <t>1020-720-(1,6-4,8)-0,75-0,6</t>
  </si>
  <si>
    <t>1020-720-(5,6-7,5)-0,75-0,6</t>
  </si>
  <si>
    <t>1020-820-(1,6-4,8)-0,75-0,6</t>
  </si>
  <si>
    <t>1020-820-(5,6-7,5)-0,75-0,6</t>
  </si>
  <si>
    <t>1020-1020-(1,6-5,6)-0,75-0,6</t>
  </si>
  <si>
    <t>1020-1020-(6,3-5,8)-0,75-0,6</t>
  </si>
  <si>
    <t>1220-325/426-(1,6-4,8)-0,75-0,6</t>
  </si>
  <si>
    <t>1220-325/426-(5,6-7,5)-0,75-0,6</t>
  </si>
  <si>
    <t>1220-530-(1,6-4,8)-0,75-0,6</t>
  </si>
  <si>
    <t>1220-530-(5,6-7,5)-0,75-0,6</t>
  </si>
  <si>
    <t>1220-720-(1,6-4,8)-0,75-0,6</t>
  </si>
  <si>
    <t>1220-720-(5,6-7,5)-0,75-0,6</t>
  </si>
  <si>
    <t>1220-820-(1,6-4,8)-0,75-0,6</t>
  </si>
  <si>
    <t>1220-820-(5,6-7,5)-0,75-0,6</t>
  </si>
  <si>
    <t>1220-1020-(1,6-4,8)-0,75-0,6</t>
  </si>
  <si>
    <t>1220-1020-(5,6-7,5)-0,75-0,6</t>
  </si>
  <si>
    <t>1220-1220-(6,3-7,5)-0,75-0,6</t>
  </si>
  <si>
    <t>1420-325-(6,3-7,5)-0,75-0,6</t>
  </si>
  <si>
    <t>1420-325-(6,3-7,5)-0,6</t>
  </si>
  <si>
    <t>1420-426/530-(6,3-7,5)-0,75</t>
  </si>
  <si>
    <t>1420-426/530-(6,3-7,5)-0,6</t>
  </si>
  <si>
    <t>1420-720-(6,3-7,5)-0,75</t>
  </si>
  <si>
    <t>1420-720-(6,3-7,5)-0,6</t>
  </si>
  <si>
    <t>1420-1020-(6,3-7,5)-0,75</t>
  </si>
  <si>
    <t>1420-1020-(6,3-7,5)-0,6</t>
  </si>
  <si>
    <t>1420-1220-(6,3-7,5)-0,75</t>
  </si>
  <si>
    <t>1420-1220-(6,3-7,5)-0,6</t>
  </si>
  <si>
    <t>1420-1420-(6,3-7,5)-0,75</t>
  </si>
  <si>
    <t>1420-1420-(6,3-7,5)-0,6</t>
  </si>
  <si>
    <t>89х6-57х4</t>
  </si>
  <si>
    <t>89х3,5;4-89х3,5;4</t>
  </si>
  <si>
    <t>89х6-89х6</t>
  </si>
  <si>
    <t>108х4-108х4</t>
  </si>
  <si>
    <t>108х6-108х6</t>
  </si>
  <si>
    <t>114х8-114х8</t>
  </si>
  <si>
    <t>159х4,5..8-108х4..5</t>
  </si>
  <si>
    <t>159х4,5-159х4,5</t>
  </si>
  <si>
    <t>159х8-159х8</t>
  </si>
  <si>
    <t>219х8-114х8</t>
  </si>
  <si>
    <t>219х6..10-159х4,5..8</t>
  </si>
  <si>
    <t>219х6..12-219х6..12</t>
  </si>
  <si>
    <t>273х8-114х8</t>
  </si>
  <si>
    <t>273х8..12-159х4,5..8</t>
  </si>
  <si>
    <t>273х8..12-219х6..8</t>
  </si>
  <si>
    <t>273х8..10-273х8..10</t>
  </si>
  <si>
    <t>325х8-114х8</t>
  </si>
  <si>
    <t>325х8-159х8</t>
  </si>
  <si>
    <t>325х8..12-219х6..10</t>
  </si>
  <si>
    <t>325х8..12-273х6..10</t>
  </si>
  <si>
    <t>325х8..12-325х8..12</t>
  </si>
  <si>
    <t>377х10..12-219х8..10</t>
  </si>
  <si>
    <t>377х10..12-273х8..10</t>
  </si>
  <si>
    <t>377х10..12-377х10..12</t>
  </si>
  <si>
    <t>377х16-377х16</t>
  </si>
  <si>
    <t>426х8-114х8</t>
  </si>
  <si>
    <t>426х8-159х8</t>
  </si>
  <si>
    <t>426х8..10-219х6..10</t>
  </si>
  <si>
    <t>426х9-273х12</t>
  </si>
  <si>
    <t>426х10..16-325х8..12</t>
  </si>
  <si>
    <t>426х10..16-426х10..16</t>
  </si>
  <si>
    <t>Тройники штампованные равнопроходные и переходные ст.20,ст.09Г2С,ст.12(08)Х18Н10Т,ст.10Х17Н13М2Т,ст.20А,</t>
  </si>
  <si>
    <t>ст.20С,ст.09ГСФ ГОСТ 17376-01,ОСТ 34-10-762-92,ТУ с геометрией по ГОСТ ДУ 45-426 мм</t>
  </si>
  <si>
    <t>Тройники штампосварные равнопроходные и переходные, в т.ч. с накладками,решетками  (ТС,ТШС,ТСН,ТШСН)</t>
  </si>
  <si>
    <t>ст.20,ст.09Г2С,ст.10Г2ФБЮ,ст.17Г1С,ст.09ГСФ ТУ 102-488-95,ТУ 51-29-81,ТУ 1468-019-00153821-2005 ДУ 530-1220 мм</t>
  </si>
  <si>
    <t>Заглушки и Днища ГОСТ 17379-01</t>
  </si>
  <si>
    <t>ст12Х18Н10Т</t>
  </si>
  <si>
    <t>57х8</t>
  </si>
  <si>
    <t>76х6</t>
  </si>
  <si>
    <t>89х6;8</t>
  </si>
  <si>
    <t>114х5</t>
  </si>
  <si>
    <t>114х8</t>
  </si>
  <si>
    <t>219х8;10</t>
  </si>
  <si>
    <t>273х8;9;10</t>
  </si>
  <si>
    <t>325х10</t>
  </si>
  <si>
    <t>325х14</t>
  </si>
  <si>
    <t>377х10</t>
  </si>
  <si>
    <t>426х8</t>
  </si>
  <si>
    <t>426х10</t>
  </si>
  <si>
    <t>530х10</t>
  </si>
  <si>
    <t>ДШ 630х8..12-(1,6-7,5)-0,75-0,6</t>
  </si>
  <si>
    <t>ДШ 720х8..12-(1,6-4,8)-0,75-0,6</t>
  </si>
  <si>
    <t>ДШ 720х14..16-(5,6-7,5)-0,75-0,6</t>
  </si>
  <si>
    <t>ДШ 820х8..16-(1,6-7,5)-0,75-0,6</t>
  </si>
  <si>
    <t>ДШ 1020х9..14-(1,6-4,8)-0,75-0,6</t>
  </si>
  <si>
    <t>ДШ 1020х16..21-(5,6-7,5)-0,75-0,6</t>
  </si>
  <si>
    <t>ДШ 1220х12..28-(1,6-7,5)-0,75-0,6</t>
  </si>
  <si>
    <t>Шпильки из ст.35</t>
  </si>
  <si>
    <t xml:space="preserve">                           D      L шпильки</t>
  </si>
  <si>
    <t>М 12</t>
  </si>
  <si>
    <t>М 14</t>
  </si>
  <si>
    <t>М 16</t>
  </si>
  <si>
    <t>М 18</t>
  </si>
  <si>
    <t>М 20</t>
  </si>
  <si>
    <t>М 22</t>
  </si>
  <si>
    <t>М 24</t>
  </si>
  <si>
    <t>М 27</t>
  </si>
  <si>
    <t>М 30</t>
  </si>
  <si>
    <t>М 36</t>
  </si>
  <si>
    <t>М 42</t>
  </si>
  <si>
    <t>М 48</t>
  </si>
  <si>
    <t>М 52</t>
  </si>
  <si>
    <t>Шпильки из ст.40Х</t>
  </si>
  <si>
    <t>Гайки ст.25</t>
  </si>
  <si>
    <t>D гайки</t>
  </si>
  <si>
    <t>Гайки ст.35Х</t>
  </si>
  <si>
    <t>Прокладки</t>
  </si>
  <si>
    <t>Dy</t>
  </si>
  <si>
    <t>ГОСТ 15180-86</t>
  </si>
  <si>
    <t>ОСТ 26.260.461.-99*</t>
  </si>
  <si>
    <t>200Х63/100</t>
  </si>
  <si>
    <t>200х160</t>
  </si>
  <si>
    <t>Карточка учета основных сведений</t>
  </si>
  <si>
    <t>ООО «БЗТпА»</t>
  </si>
  <si>
    <t>Наименование фирмы</t>
  </si>
  <si>
    <t>Юридический адрес</t>
  </si>
  <si>
    <t>Фактический адрес</t>
  </si>
  <si>
    <t xml:space="preserve"> местонахождения фирмы</t>
  </si>
  <si>
    <t>Телефон/факс (по фактическому адресу)</t>
  </si>
  <si>
    <t>e-mail</t>
  </si>
  <si>
    <t>ИНН</t>
  </si>
  <si>
    <t>КПП</t>
  </si>
  <si>
    <t>ОГРН</t>
  </si>
  <si>
    <t>ОКПО</t>
  </si>
  <si>
    <t>Ковтун Михаил Сергеевич</t>
  </si>
  <si>
    <t>Главный бухгалтер</t>
  </si>
  <si>
    <t>Платежные реквизиты</t>
  </si>
  <si>
    <t>Расчетный счет</t>
  </si>
  <si>
    <t>Полное наименование банка</t>
  </si>
  <si>
    <t>Корреспондентский счет банка</t>
  </si>
  <si>
    <t>БИК</t>
  </si>
  <si>
    <t>Генеральный директор</t>
  </si>
  <si>
    <t>Нормы герметичности затвора-класс А, В  ГОСТ 9544-93.</t>
  </si>
  <si>
    <t>спец</t>
  </si>
  <si>
    <t xml:space="preserve">При заказе несерийного (отличного от ТД) исполнения присоединительных фланцев изделий применяется </t>
  </si>
  <si>
    <r>
      <t>PN, кгс/см</t>
    </r>
    <r>
      <rPr>
        <vertAlign val="superscript"/>
        <sz val="10"/>
        <rFont val="Times New Roman"/>
        <family val="1"/>
      </rPr>
      <t>2</t>
    </r>
  </si>
  <si>
    <r>
      <t xml:space="preserve">Климатическое исполнение </t>
    </r>
    <r>
      <rPr>
        <b/>
        <sz val="12"/>
        <rFont val="Times New Roman"/>
        <family val="1"/>
      </rPr>
      <t>У1</t>
    </r>
    <r>
      <rPr>
        <sz val="12"/>
        <rFont val="Times New Roman"/>
        <family val="1"/>
      </rPr>
      <t xml:space="preserve"> ГОСТ 15150.</t>
    </r>
  </si>
  <si>
    <t xml:space="preserve">Для предотвращения обратного потока. 
Рабочая среда – вода, воздух, пар, аммиак, природный газ, нефть, нефтепродукты, жид-кие и газообразные среды, не агрессивные к стали 20Л, с температурой от минус 40°С   до плюс 425°С.
Минимальная температура окружающего воздуха при эксплуатации минус 40°С
</t>
  </si>
  <si>
    <t>Назначение и область применения</t>
  </si>
  <si>
    <t>Обозначение, тип, таблица фигур</t>
  </si>
  <si>
    <t>PN, кгс/см2</t>
  </si>
  <si>
    <t>цены в рублях без учета НДС-18%</t>
  </si>
  <si>
    <t>по приварку</t>
  </si>
  <si>
    <t>межфл-й под приварку в сборе с КОФ</t>
  </si>
  <si>
    <t>для жидких сред</t>
  </si>
  <si>
    <t>под газ</t>
  </si>
  <si>
    <r>
      <t>19с38нж </t>
    </r>
    <r>
      <rPr>
        <b/>
        <sz val="10"/>
        <rFont val="Arial Cyr"/>
        <family val="0"/>
      </rPr>
      <t>           Клапана (затворы) обратные поворотные из углеродистых сталей 2.5МПа  (1,6 Мпа)</t>
    </r>
  </si>
  <si>
    <t>КОП     50-25  19с38нж</t>
  </si>
  <si>
    <t>КОП     80-25  19с38нж</t>
  </si>
  <si>
    <t>КОП   100-25  19с38нж</t>
  </si>
  <si>
    <t>КОП   150-25  19с38нж</t>
  </si>
  <si>
    <t>КОП   200-25  19с38нж</t>
  </si>
  <si>
    <t>КОП   250-25  19с38нж</t>
  </si>
  <si>
    <t>КОП   300-25  19с38нж</t>
  </si>
  <si>
    <t>КОП   350-25  19с38нж</t>
  </si>
  <si>
    <t>КОП   400-25  19с38нж</t>
  </si>
  <si>
    <t>КОП   500-25  19с38нж</t>
  </si>
  <si>
    <t>дог.</t>
  </si>
  <si>
    <t>КОП   600-25  19с38нж</t>
  </si>
  <si>
    <t>КОП   700-25  19с38нж</t>
  </si>
  <si>
    <t>КОП   800-25  19с38нж</t>
  </si>
  <si>
    <t>КОП 1000-25  19с38нж</t>
  </si>
  <si>
    <t>КОП 1200-25  19с38нж</t>
  </si>
  <si>
    <t>КОП 1400-25  19с38нж</t>
  </si>
  <si>
    <t>КОП     80-40  19с38нж</t>
  </si>
  <si>
    <t>КОП   100-40  19с38нж</t>
  </si>
  <si>
    <t>КОП   150-40  19с38нж</t>
  </si>
  <si>
    <t>КОП   200-40  19с38нж</t>
  </si>
  <si>
    <t xml:space="preserve">Завод выпускает и реализует: задвижки , затворы обратные (клапаны обратные поворотные), клапаны запорные (вентили), клапаны обратные подъемные. Все изделия сертифицированы Госстандартом РФ. Имеются разрешения Госгортехнадзора РФ, Ростехнадзора. Код ОКПО 07533604. Система менеджмента качества ООО "Брянский завод трубопроводной арматуры" сертифицирована на соответствие требованиям ГОСТ Р </t>
  </si>
  <si>
    <t>30с42нж</t>
  </si>
  <si>
    <t>30с942нж</t>
  </si>
  <si>
    <r>
      <t>Для установки на трубопроводах в качестве запорных устройств. Рабочая среда - вода, воздух, пар, аммиак, природный газ, нефть, нефтепродукты, жидкие и газообразные среды, не агрессивные к стали 20Л, с температурой от минус 40</t>
    </r>
    <r>
      <rPr>
        <vertAlign val="superscript"/>
        <sz val="10"/>
        <rFont val="Times New Roman"/>
        <family val="1"/>
      </rPr>
      <t>0</t>
    </r>
    <r>
      <rPr>
        <sz val="10"/>
        <rFont val="Times New Roman"/>
        <family val="1"/>
      </rPr>
      <t>С до плюс 300</t>
    </r>
    <r>
      <rPr>
        <vertAlign val="superscript"/>
        <sz val="10"/>
        <rFont val="Times New Roman"/>
        <family val="1"/>
      </rPr>
      <t>0</t>
    </r>
    <r>
      <rPr>
        <sz val="10"/>
        <rFont val="Times New Roman"/>
        <family val="1"/>
      </rPr>
      <t>С. Минимальная температура окружающего воздуха при эксплуатации минус 40</t>
    </r>
    <r>
      <rPr>
        <vertAlign val="superscript"/>
        <sz val="10"/>
        <rFont val="Times New Roman"/>
        <family val="1"/>
      </rPr>
      <t>0</t>
    </r>
    <r>
      <rPr>
        <sz val="10"/>
        <rFont val="Times New Roman"/>
        <family val="1"/>
      </rPr>
      <t>С.</t>
    </r>
  </si>
  <si>
    <t>30с46нж</t>
  </si>
  <si>
    <t>30с946нж</t>
  </si>
  <si>
    <t>30с547нж</t>
  </si>
  <si>
    <t>30с947нж</t>
  </si>
  <si>
    <t>30с514нж</t>
  </si>
  <si>
    <t>30с914нж</t>
  </si>
  <si>
    <t>30с911нж</t>
  </si>
  <si>
    <t>30с511нж</t>
  </si>
  <si>
    <t>тип привода</t>
  </si>
  <si>
    <t>привод</t>
  </si>
  <si>
    <t>НГ-06</t>
  </si>
  <si>
    <t>НД-06</t>
  </si>
  <si>
    <t>30нж42нж</t>
  </si>
  <si>
    <t>30нж942нж</t>
  </si>
  <si>
    <t>30нж46нж</t>
  </si>
  <si>
    <t>30нж946нж</t>
  </si>
  <si>
    <t>30нж547нж</t>
  </si>
  <si>
    <t>30нж947нж</t>
  </si>
  <si>
    <t>30нж514нж</t>
  </si>
  <si>
    <t>30нж914нж</t>
  </si>
  <si>
    <t>30нж511нж</t>
  </si>
  <si>
    <t>30нж911нж</t>
  </si>
  <si>
    <r>
      <t xml:space="preserve">Задвижки из стали 20Л. Климатическое исполнение </t>
    </r>
    <r>
      <rPr>
        <b/>
        <sz val="11"/>
        <rFont val="Times New Roman"/>
        <family val="1"/>
      </rPr>
      <t>УХЛ1</t>
    </r>
    <r>
      <rPr>
        <b/>
        <sz val="11"/>
        <rFont val="Times New Roman"/>
        <family val="1"/>
      </rPr>
      <t xml:space="preserve"> .</t>
    </r>
  </si>
  <si>
    <r>
      <t xml:space="preserve">Задвижки из стали 12Х18Н9ТЛ. Климатическое исполнение </t>
    </r>
    <r>
      <rPr>
        <b/>
        <sz val="11"/>
        <rFont val="Times New Roman"/>
        <family val="1"/>
      </rPr>
      <t>УХЛ1</t>
    </r>
    <r>
      <rPr>
        <b/>
        <sz val="11"/>
        <rFont val="Times New Roman"/>
        <family val="1"/>
      </rPr>
      <t xml:space="preserve"> . Возможно изготовление из стали 12Х18Н9М3ТЛ</t>
    </r>
  </si>
  <si>
    <t>НВ-16</t>
  </si>
  <si>
    <t>НГ-03</t>
  </si>
  <si>
    <t>НД-15</t>
  </si>
  <si>
    <t>Ду</t>
  </si>
  <si>
    <t>Ру</t>
  </si>
  <si>
    <t>Цена за ед. без учета НДС, руб.</t>
  </si>
  <si>
    <t>КОП   250-40  19с38нж</t>
  </si>
  <si>
    <t>КОП   300-40  19с38нж</t>
  </si>
  <si>
    <t>КОП   350-40  19с38нж</t>
  </si>
  <si>
    <t>КОП   400-40  19с38нж</t>
  </si>
  <si>
    <r>
      <t>Для установки на трубопроводах в качестве запорных устройств. Рабочая среда - вода, воздух, пар, аммиак, природный газ, нефть, нефтепродукты, жидкие и газообразные среды,  агрессивные среды, с температурой от минус 40</t>
    </r>
    <r>
      <rPr>
        <vertAlign val="superscript"/>
        <sz val="10"/>
        <rFont val="Times New Roman"/>
        <family val="1"/>
      </rPr>
      <t>0</t>
    </r>
    <r>
      <rPr>
        <sz val="10"/>
        <rFont val="Times New Roman"/>
        <family val="1"/>
      </rPr>
      <t>С до плюс 300</t>
    </r>
    <r>
      <rPr>
        <vertAlign val="superscript"/>
        <sz val="10"/>
        <rFont val="Times New Roman"/>
        <family val="1"/>
      </rPr>
      <t>0</t>
    </r>
    <r>
      <rPr>
        <sz val="10"/>
        <rFont val="Times New Roman"/>
        <family val="1"/>
      </rPr>
      <t>С. Минимальная температура окружающего воздуха при эксплуатации минус 40</t>
    </r>
    <r>
      <rPr>
        <vertAlign val="superscript"/>
        <sz val="10"/>
        <rFont val="Times New Roman"/>
        <family val="1"/>
      </rPr>
      <t>0</t>
    </r>
    <r>
      <rPr>
        <sz val="10"/>
        <rFont val="Times New Roman"/>
        <family val="1"/>
      </rPr>
      <t>С.</t>
    </r>
  </si>
  <si>
    <t>30с65нж</t>
  </si>
  <si>
    <t>30с965нж</t>
  </si>
  <si>
    <t>30с907нж</t>
  </si>
  <si>
    <t>30с507нж</t>
  </si>
  <si>
    <r>
      <t>Для установки на трубопроводах в качестве запорных устройств. Рабочая среда - вода, воздух, пар, аммиак, природный газ, нефть, нефтепродукты, жидкие и газообразные среды,  не агрессивные к стали 20Л, с температурой от минус 40</t>
    </r>
    <r>
      <rPr>
        <vertAlign val="superscript"/>
        <sz val="10"/>
        <rFont val="Times New Roman"/>
        <family val="1"/>
      </rPr>
      <t>0</t>
    </r>
    <r>
      <rPr>
        <sz val="10"/>
        <rFont val="Times New Roman"/>
        <family val="1"/>
      </rPr>
      <t>С до плюс 425</t>
    </r>
    <r>
      <rPr>
        <vertAlign val="superscript"/>
        <sz val="10"/>
        <rFont val="Times New Roman"/>
        <family val="1"/>
      </rPr>
      <t>0</t>
    </r>
    <r>
      <rPr>
        <sz val="10"/>
        <rFont val="Times New Roman"/>
        <family val="1"/>
      </rPr>
      <t>С. Минимальная температура окружающего воздуха при эксплуатации минус 40</t>
    </r>
    <r>
      <rPr>
        <vertAlign val="superscript"/>
        <sz val="10"/>
        <rFont val="Times New Roman"/>
        <family val="1"/>
      </rPr>
      <t>0</t>
    </r>
    <r>
      <rPr>
        <sz val="10"/>
        <rFont val="Times New Roman"/>
        <family val="1"/>
      </rPr>
      <t>С.</t>
    </r>
  </si>
  <si>
    <t>1. Задвижки сварные</t>
  </si>
  <si>
    <t>32с510р</t>
  </si>
  <si>
    <t>ЭНЕРГЕТИЧЕСКАЯ АРМАТУРА АНАЛОГ  ТКЗ "Красный Котельщик"</t>
  </si>
  <si>
    <t xml:space="preserve">Цена, руб. </t>
  </si>
  <si>
    <t>Цена отводов 90 градусов в руб.</t>
  </si>
  <si>
    <t>Цена руб.</t>
  </si>
  <si>
    <t>Цена , руб</t>
  </si>
  <si>
    <t>Цена , руб без НДС</t>
  </si>
  <si>
    <r>
      <t xml:space="preserve">Климатическое исполнение </t>
    </r>
    <r>
      <rPr>
        <b/>
        <sz val="9"/>
        <rFont val="Times New Roman"/>
        <family val="1"/>
      </rPr>
      <t>У1</t>
    </r>
    <r>
      <rPr>
        <sz val="9"/>
        <rFont val="Times New Roman"/>
        <family val="1"/>
      </rPr>
      <t xml:space="preserve"> ГОСТ 15150.</t>
    </r>
  </si>
  <si>
    <t xml:space="preserve"> 300-10                   30ч6бр/30ч906бр</t>
  </si>
  <si>
    <t xml:space="preserve"> 350-10                   30ч6бр/30ч906бр</t>
  </si>
  <si>
    <t xml:space="preserve"> 400-10                   30ч6бр/30ч906бр</t>
  </si>
  <si>
    <t xml:space="preserve"> 500-10                   30ч6бр/30ч915бр</t>
  </si>
  <si>
    <t xml:space="preserve"> 600-10                   30ч6бр/30ч915бр</t>
  </si>
  <si>
    <t>ручное управление</t>
  </si>
  <si>
    <t xml:space="preserve"> 800-10                   30ч515бр/30ч915бр</t>
  </si>
  <si>
    <t xml:space="preserve"> 1000-10                 30ч530бр/30ч930бр</t>
  </si>
  <si>
    <t xml:space="preserve"> 1200-10                 30ч530бр/30ч930бр</t>
  </si>
  <si>
    <t xml:space="preserve"> 1400-10                 30ч530бр/30ч930бр</t>
  </si>
  <si>
    <t xml:space="preserve"> 1600-10                 30ч530бр/30ч930бр</t>
  </si>
  <si>
    <t xml:space="preserve">Задвижки клиновые с выдвижным шпинделем фланцевые. </t>
  </si>
  <si>
    <t>под электропривод</t>
  </si>
  <si>
    <t xml:space="preserve"> 500-2,5                  30ч25бр/30ч925бр</t>
  </si>
  <si>
    <t xml:space="preserve"> 600-2,5                  30ч25бр/30ч925бр</t>
  </si>
  <si>
    <t xml:space="preserve"> 1000-2,5                30ч25бр/30ч925бр</t>
  </si>
  <si>
    <t xml:space="preserve"> 800-2,5                  30ч525бр/30ч925бр</t>
  </si>
  <si>
    <t xml:space="preserve"> 1200-2,5                30ч525бр/30ч925бр</t>
  </si>
  <si>
    <t xml:space="preserve"> 1400-2,5                30ч525бр/30ч925бр</t>
  </si>
  <si>
    <t xml:space="preserve"> 1600-2,5                30ч525бр/30ч925бр</t>
  </si>
  <si>
    <t xml:space="preserve"> 1800-2,5                30ч525бр/30ч925бр</t>
  </si>
  <si>
    <t xml:space="preserve"> 2000-2,5                30ч525бр/30ч925бр</t>
  </si>
  <si>
    <t xml:space="preserve"> 50-16р                   30ч39р</t>
  </si>
  <si>
    <t xml:space="preserve"> 80-16р                   30ч39р</t>
  </si>
  <si>
    <t xml:space="preserve"> 65-16р                   30ч39р</t>
  </si>
  <si>
    <t xml:space="preserve"> 100-16р                 30ч39р</t>
  </si>
  <si>
    <t xml:space="preserve"> 125-16р                 30ч39р</t>
  </si>
  <si>
    <t xml:space="preserve"> 150-16р                 30ч39р</t>
  </si>
  <si>
    <t xml:space="preserve"> 200-16р                 30ч39р</t>
  </si>
  <si>
    <t xml:space="preserve"> 250-16р                 30ч39р</t>
  </si>
  <si>
    <t xml:space="preserve"> 300-16р                 30ч39р</t>
  </si>
  <si>
    <t xml:space="preserve"> 350-16р                 30ч39р</t>
  </si>
  <si>
    <t xml:space="preserve"> 400-16р                 30ч39р</t>
  </si>
  <si>
    <t xml:space="preserve"> 450-16р                 30ч39р</t>
  </si>
  <si>
    <t xml:space="preserve"> 500-16р                 30ч39р</t>
  </si>
  <si>
    <t xml:space="preserve"> 600-16р                 30ч39р</t>
  </si>
  <si>
    <r>
      <t>Для установки на трубопроводах в качестве запорных устройств. Рабочая среда - вода, воздух,  нефть, нефтепродукты, жидкие и газообразные среды, не агрессивные к стали 20Ч, с температурой от минус 40</t>
    </r>
    <r>
      <rPr>
        <vertAlign val="superscript"/>
        <sz val="9"/>
        <rFont val="Times New Roman"/>
        <family val="1"/>
      </rPr>
      <t>0</t>
    </r>
    <r>
      <rPr>
        <sz val="9"/>
        <rFont val="Times New Roman"/>
        <family val="1"/>
      </rPr>
      <t>С до плюс 225</t>
    </r>
    <r>
      <rPr>
        <vertAlign val="superscript"/>
        <sz val="9"/>
        <rFont val="Times New Roman"/>
        <family val="1"/>
      </rPr>
      <t>0</t>
    </r>
    <r>
      <rPr>
        <sz val="9"/>
        <rFont val="Times New Roman"/>
        <family val="1"/>
      </rPr>
      <t>С. Минимальная температура окружающего воздуха при эксплуатации минус 40</t>
    </r>
    <r>
      <rPr>
        <vertAlign val="superscript"/>
        <sz val="9"/>
        <rFont val="Times New Roman"/>
        <family val="1"/>
      </rPr>
      <t>0</t>
    </r>
    <r>
      <rPr>
        <sz val="9"/>
        <rFont val="Times New Roman"/>
        <family val="1"/>
      </rPr>
      <t>С.</t>
    </r>
  </si>
  <si>
    <t>Цена без учета НДС, руб.</t>
  </si>
  <si>
    <t>Краны шаровые для неагрессивного природного газа</t>
  </si>
  <si>
    <t>11лс60п</t>
  </si>
  <si>
    <t>11лс60п1</t>
  </si>
  <si>
    <t>11лс60п2</t>
  </si>
  <si>
    <t>11лс60п3</t>
  </si>
  <si>
    <t>11лс60п6</t>
  </si>
  <si>
    <t>11лс60п7</t>
  </si>
  <si>
    <t>11лс660п</t>
  </si>
  <si>
    <t>11лс660п1</t>
  </si>
  <si>
    <t>11с45п</t>
  </si>
  <si>
    <t>11лс45п</t>
  </si>
  <si>
    <t>11с(6)745п</t>
  </si>
  <si>
    <t>11лс(6)745п</t>
  </si>
  <si>
    <t>80/50</t>
  </si>
  <si>
    <t>11лс60пм</t>
  </si>
  <si>
    <t>11лс60п1м</t>
  </si>
  <si>
    <t>11лс60п4м</t>
  </si>
  <si>
    <t>11лс60п5м</t>
  </si>
  <si>
    <t>11лс60п6м</t>
  </si>
  <si>
    <t>11лс60п7м</t>
  </si>
  <si>
    <t>11лс60п8м</t>
  </si>
  <si>
    <t>11лс60п9м</t>
  </si>
  <si>
    <t>11лс660пм</t>
  </si>
  <si>
    <t>11лс660п1м</t>
  </si>
  <si>
    <t>11лс660п6м</t>
  </si>
  <si>
    <t>11лс660п7м</t>
  </si>
  <si>
    <t>11с(6)745п6м</t>
  </si>
  <si>
    <t>11с(6)745п8м</t>
  </si>
  <si>
    <t>11лс(6)745п6м</t>
  </si>
  <si>
    <t>11лс(6)745п8м</t>
  </si>
  <si>
    <t>11с45пм</t>
  </si>
  <si>
    <t>11лс45пм</t>
  </si>
  <si>
    <t>11лс45п5м</t>
  </si>
  <si>
    <t>11с(6)745пм</t>
  </si>
  <si>
    <t>11лс(6)745пм</t>
  </si>
  <si>
    <t>11лс60п4</t>
  </si>
  <si>
    <t>11лс60п5</t>
  </si>
  <si>
    <t>11лс(6)760п</t>
  </si>
  <si>
    <t>11лс(6)760п1</t>
  </si>
  <si>
    <t>11лс(6)760п6</t>
  </si>
  <si>
    <t>11лс(6)760п7</t>
  </si>
  <si>
    <t>11лс(6)745п8</t>
  </si>
  <si>
    <t>11лс68п</t>
  </si>
  <si>
    <t>11лс68п1</t>
  </si>
  <si>
    <t>11лс68п4</t>
  </si>
  <si>
    <t>11лс68п5</t>
  </si>
  <si>
    <t>11лс68п6</t>
  </si>
  <si>
    <t>11лс68п7</t>
  </si>
  <si>
    <t>11лс(6)768п</t>
  </si>
  <si>
    <t>11лс(6)768п1</t>
  </si>
  <si>
    <t>11лс(6)768п2</t>
  </si>
  <si>
    <t>11лс(6)768п3</t>
  </si>
  <si>
    <t>11лс(6)768п8</t>
  </si>
  <si>
    <t>11лс(60768п9</t>
  </si>
  <si>
    <t>11лс(6)768п10</t>
  </si>
  <si>
    <t>11лс(6)768п11</t>
  </si>
  <si>
    <t>11лс(6)745п6</t>
  </si>
  <si>
    <t>11лс(6)745п7</t>
  </si>
  <si>
    <t>11лс68п3</t>
  </si>
  <si>
    <t>11лс(6)768п4</t>
  </si>
  <si>
    <t>11лс(6)768п5</t>
  </si>
  <si>
    <t>11лс(6)768п6</t>
  </si>
  <si>
    <t>11лс(6)768п7</t>
  </si>
  <si>
    <t>11с45п1</t>
  </si>
  <si>
    <t>11лс45п1</t>
  </si>
  <si>
    <t>11с745п</t>
  </si>
  <si>
    <t>11лс745п</t>
  </si>
  <si>
    <t>11с745п1</t>
  </si>
  <si>
    <t>11лс745п1</t>
  </si>
  <si>
    <t>11лс68п10</t>
  </si>
  <si>
    <t>11лс68п11</t>
  </si>
  <si>
    <t>11лс68п12</t>
  </si>
  <si>
    <t>11лс68п13</t>
  </si>
  <si>
    <t>11лс68п14</t>
  </si>
  <si>
    <t>11лс68п15</t>
  </si>
  <si>
    <t>11лс(6)768п9</t>
  </si>
  <si>
    <t>11лс(6)768п12</t>
  </si>
  <si>
    <t>11лс(6)768п13</t>
  </si>
  <si>
    <t>11лс62р</t>
  </si>
  <si>
    <t>11лс62р1</t>
  </si>
  <si>
    <t>11лс62р2</t>
  </si>
  <si>
    <t>11лс62р3</t>
  </si>
  <si>
    <t>11лс62р6</t>
  </si>
  <si>
    <t>11лс62р7</t>
  </si>
  <si>
    <t>11лс62р8</t>
  </si>
  <si>
    <t>11лс82р9</t>
  </si>
  <si>
    <t>11лс(6)762р**</t>
  </si>
  <si>
    <t>11лс(6)762р1**</t>
  </si>
  <si>
    <t>11лс(6)762р4</t>
  </si>
  <si>
    <t>11лс(6)762р5</t>
  </si>
  <si>
    <t>11лс(6)762р6</t>
  </si>
  <si>
    <t>11лс(6)762р7</t>
  </si>
  <si>
    <t>11лс(6)762р8</t>
  </si>
  <si>
    <t>11лс(6)762р9</t>
  </si>
  <si>
    <t>11лс762р12</t>
  </si>
  <si>
    <t>11лс762р14</t>
  </si>
  <si>
    <t>11лс762р15</t>
  </si>
  <si>
    <t>11лс62р18</t>
  </si>
  <si>
    <t>11лс(6)768п8**</t>
  </si>
  <si>
    <t>11лс(6)768п9**</t>
  </si>
  <si>
    <t>11лс(6)768п10**</t>
  </si>
  <si>
    <t>11лс(6)768п11**</t>
  </si>
  <si>
    <t>11лс(6)762р6**</t>
  </si>
  <si>
    <t>11лс(6)762р7**</t>
  </si>
  <si>
    <t>Краны шаровые для воды пара до Т=180</t>
  </si>
  <si>
    <t>наземного исполнения</t>
  </si>
  <si>
    <t>МА 39015</t>
  </si>
  <si>
    <t>МА 39015-01</t>
  </si>
  <si>
    <t>Краны шаровые надземного исполнения для неагрессивного</t>
  </si>
  <si>
    <t>природного газа, холодной воды, нефтепродуктов.</t>
  </si>
  <si>
    <t>МА 39010</t>
  </si>
  <si>
    <t>МА 39010-02</t>
  </si>
  <si>
    <t>МА 39010-03</t>
  </si>
  <si>
    <t>250/300</t>
  </si>
  <si>
    <t>Краны шаровые для бензина керосина дизтоплива</t>
  </si>
  <si>
    <t>МА39027</t>
  </si>
  <si>
    <t>подземного исполнения</t>
  </si>
  <si>
    <t>МА 39032</t>
  </si>
  <si>
    <t>50/38</t>
  </si>
  <si>
    <t>80/65</t>
  </si>
  <si>
    <t>100/80</t>
  </si>
  <si>
    <t>150/125</t>
  </si>
  <si>
    <t>200/150</t>
  </si>
  <si>
    <t>250/200</t>
  </si>
  <si>
    <t>300/250</t>
  </si>
  <si>
    <t>МА 39112К-400</t>
  </si>
  <si>
    <t>МА 39112К-500</t>
  </si>
  <si>
    <t>МА 36183К-700</t>
  </si>
  <si>
    <t xml:space="preserve"> 700-16р                 30ч39р/30ч939р</t>
  </si>
  <si>
    <t xml:space="preserve"> 800-16р                 30ч39р/30ч939р</t>
  </si>
  <si>
    <t xml:space="preserve"> 1000-16р               30ч39р/30ч939р</t>
  </si>
  <si>
    <t xml:space="preserve"> 1200-16р               30ч39р/30ч939р</t>
  </si>
  <si>
    <t>32с930р</t>
  </si>
  <si>
    <t>32ч34р</t>
  </si>
  <si>
    <t>Затворы 32ч34р (высокопрочный чугун)</t>
  </si>
  <si>
    <t>Затворы 32ч34р (серый чугун)</t>
  </si>
  <si>
    <t>Затворы дисковые чугунные</t>
  </si>
  <si>
    <r>
      <t>19с47нж </t>
    </r>
    <r>
      <rPr>
        <b/>
        <sz val="10"/>
        <rFont val="Arial Cyr"/>
        <family val="0"/>
      </rPr>
      <t xml:space="preserve">           Клапана (затворы) обратные поворотные из углеродистых сталей 4.0МПа  </t>
    </r>
  </si>
  <si>
    <t>КОП   200-40  19с47нж</t>
  </si>
  <si>
    <t>КОП   150-40  19с47нж</t>
  </si>
  <si>
    <t>КОП   400-40  19с47нж</t>
  </si>
  <si>
    <t>КОП   500-40  19с47нж</t>
  </si>
  <si>
    <t>КОП   600-40  19с47нж</t>
  </si>
  <si>
    <r>
      <t>19с47нж1 </t>
    </r>
    <r>
      <rPr>
        <b/>
        <sz val="10"/>
        <rFont val="Arial Cyr"/>
        <family val="0"/>
      </rPr>
      <t xml:space="preserve">           Клапана (затворы) обратные поворотные из углеродистых сталей 4.0МПа  </t>
    </r>
  </si>
  <si>
    <t>КОП   150-40  19с47нж1</t>
  </si>
  <si>
    <t>КОП   200-40  19с47нж1</t>
  </si>
  <si>
    <t>КОП   400-40  19с47нж1</t>
  </si>
  <si>
    <t>КОП   500-40  19с47нж1</t>
  </si>
  <si>
    <t>КОП   600-40  19с47нж1</t>
  </si>
  <si>
    <r>
      <t>19с38нж </t>
    </r>
    <r>
      <rPr>
        <b/>
        <sz val="10"/>
        <rFont val="Arial Cyr"/>
        <family val="0"/>
      </rPr>
      <t>            Клапана (затворы) обратные поворотные из углеродистых сталей 4.0МПа</t>
    </r>
  </si>
  <si>
    <r>
      <t>19с49нж </t>
    </r>
    <r>
      <rPr>
        <b/>
        <sz val="10"/>
        <rFont val="Arial Cyr"/>
        <family val="0"/>
      </rPr>
      <t xml:space="preserve">           Клапана (затворы) обратные поворотные из углеродистых сталей 2.5МПа  </t>
    </r>
  </si>
  <si>
    <t>КОП     50-25  19с49нж</t>
  </si>
  <si>
    <t>КОП     80-25  19с49нж</t>
  </si>
  <si>
    <t>КОП   100-25  19с49нж</t>
  </si>
  <si>
    <t>КОП   150-25  19с49нж</t>
  </si>
  <si>
    <t>КОП   200-25  19с49нж</t>
  </si>
  <si>
    <t>КОП   250-25  19с49нж</t>
  </si>
  <si>
    <t>КОП   300-25  19с49нж</t>
  </si>
  <si>
    <t>КОП   350-25  19с49нж</t>
  </si>
  <si>
    <t>КОП   400-25  19с49нж</t>
  </si>
  <si>
    <t>КОП   500-25  19с49нж</t>
  </si>
  <si>
    <t>КОП   600-25  19с49нж</t>
  </si>
  <si>
    <t>КОП   700-25  19с49нж</t>
  </si>
  <si>
    <t>КОП   800-25  19с49нж</t>
  </si>
  <si>
    <t>КОП 1000-25  19с49нж</t>
  </si>
  <si>
    <r>
      <t>19с49нж1 </t>
    </r>
    <r>
      <rPr>
        <b/>
        <sz val="10"/>
        <rFont val="Arial Cyr"/>
        <family val="0"/>
      </rPr>
      <t xml:space="preserve">           Клапана (затворы) обратные поворотные из углеродистых сталей 2.5МПа  </t>
    </r>
  </si>
  <si>
    <t>КОП     50-25  19с49нж1</t>
  </si>
  <si>
    <t>КОП     80-25  19с49нж1</t>
  </si>
  <si>
    <t>КОП   100-25  19с49нж1</t>
  </si>
  <si>
    <t>КОП   150-25  19с49нж1</t>
  </si>
  <si>
    <t>КОП   200-25  19с49нж1</t>
  </si>
  <si>
    <t>КОП   250-25  19с49нж1</t>
  </si>
  <si>
    <t>КОП   300-25  19с49нж1</t>
  </si>
  <si>
    <t>КОП   350-25  19с49нж1</t>
  </si>
  <si>
    <t>КОП   400-25  19с49нж1</t>
  </si>
  <si>
    <t>КОП   500-25  19с49нж1</t>
  </si>
  <si>
    <t>КОП   600-25  19с49нж1</t>
  </si>
  <si>
    <t>КОП   700-25  19с49нж1</t>
  </si>
  <si>
    <t>КОП   800-25  19с49нж1</t>
  </si>
  <si>
    <t>КОП 1000-25  19с49нж1</t>
  </si>
  <si>
    <r>
      <t>19с53нж </t>
    </r>
    <r>
      <rPr>
        <b/>
        <sz val="10"/>
        <rFont val="Arial Cyr"/>
        <family val="0"/>
      </rPr>
      <t xml:space="preserve">           Клапана (затворы) обратные поворотные из углеродистых сталей 4.0МПа  </t>
    </r>
  </si>
  <si>
    <t>КОП     50-40  19с53нж</t>
  </si>
  <si>
    <t>КОП     80-40  19с53нж</t>
  </si>
  <si>
    <t>КОП   100-40  19с53нж</t>
  </si>
  <si>
    <t>КОП   150-40  19с53нж</t>
  </si>
  <si>
    <t>КОП   200-40  19с53нж</t>
  </si>
  <si>
    <t>КОП   250-40  19с53нж</t>
  </si>
  <si>
    <t>КОП   300-40  19с53нж</t>
  </si>
  <si>
    <t>КОП     50-40  19с38нж</t>
  </si>
  <si>
    <t>КОП   300-40  19с47нж1</t>
  </si>
  <si>
    <t>КОП   300-40  19с47нж</t>
  </si>
  <si>
    <t>Нормы герметичности затвора -  ГОСТ 13252-91 или без протечек по спецзаказу.</t>
  </si>
  <si>
    <t>Нормы герметичности затвора -  ГОСТ 11823-91.</t>
  </si>
  <si>
    <t>КЗС 40                15с18п</t>
  </si>
  <si>
    <t>КЗС 50                15с18п</t>
  </si>
  <si>
    <t>КЗС 65                15с18п</t>
  </si>
  <si>
    <t>КЗС 80                15с18п</t>
  </si>
  <si>
    <t>КЗС 100              15с18п</t>
  </si>
  <si>
    <t>КЗС 100-16         15с65нж</t>
  </si>
  <si>
    <t>КЗС 40-16           15с65нж</t>
  </si>
  <si>
    <t>КЗС 50-16           15с65нж</t>
  </si>
  <si>
    <t>КЗС 65-16           15с65нж</t>
  </si>
  <si>
    <t>КЗС 80-16           15с65нж</t>
  </si>
  <si>
    <t>КЗС 40-25           15с66нж</t>
  </si>
  <si>
    <t>КЗС 50-25           15с66нж</t>
  </si>
  <si>
    <t>КЗС 65-25           15с66нж</t>
  </si>
  <si>
    <t>КЗС 80-25           15с66нж</t>
  </si>
  <si>
    <t>КЗС 100-25         15с66нж</t>
  </si>
  <si>
    <t>КЗС 40-40           15с22нж</t>
  </si>
  <si>
    <t>КЗС 50-40           15с22нж</t>
  </si>
  <si>
    <t>КЗС 65-40           15с22нж</t>
  </si>
  <si>
    <t>КЗС 80-40           15с22нж</t>
  </si>
  <si>
    <t>КЗС 100-40         15с22нж</t>
  </si>
  <si>
    <t>Клапаны запорные стальные фланцевые из стали 20Л.</t>
  </si>
  <si>
    <t>Клапаны обратные подъемные из стали 20Л.</t>
  </si>
  <si>
    <t>КПО 40-16                 16с13нж</t>
  </si>
  <si>
    <t>КПО 50-16                 16с13нж</t>
  </si>
  <si>
    <t>КПО 65-16                 16с13нж</t>
  </si>
  <si>
    <t>КПО 80-16                 16с13нж</t>
  </si>
  <si>
    <t>КПО 100-16               16с13нж</t>
  </si>
  <si>
    <t>КПО 40-25                 16с14нж</t>
  </si>
  <si>
    <t>КПО 50-25                 16с14нж</t>
  </si>
  <si>
    <t>КПО 65-25                 16с14нж</t>
  </si>
  <si>
    <t>КПО 80-25                 16с14нж</t>
  </si>
  <si>
    <t>КПО 100-25               16с14нж</t>
  </si>
  <si>
    <t>КПО 100-40               16с15нж</t>
  </si>
  <si>
    <t>КПО 80-40                 16с15нж</t>
  </si>
  <si>
    <t>КПО 65-40                 16с15нж</t>
  </si>
  <si>
    <t>КПО 50-40                 16с15нж</t>
  </si>
  <si>
    <t>КПО 40-40                 16с15нж</t>
  </si>
  <si>
    <t xml:space="preserve">Для перекрытия потока. 
Рабочая среда – вода, воздух, пар, аммиак, природный газ, нефть, нефтепродукты, жид-кие и газообразные среды, не агрессивные к стали 20Л, с температурой от минус 40°С   до плюс 425°С.
Минимальная температура окружающего воздуха при эксплуатации минус 40°С
</t>
  </si>
  <si>
    <t>Номенклатура</t>
  </si>
  <si>
    <t>DN</t>
  </si>
  <si>
    <t>PN</t>
  </si>
  <si>
    <t>Жид. ср.</t>
  </si>
  <si>
    <t>Газ</t>
  </si>
  <si>
    <t>Рабочая среда</t>
  </si>
  <si>
    <t>Рабочая среда – жидкий и газообразный аммиак, жидкие и газообразные неагрессивные нефтепродукты с температурой от - 40°С до + 150°С</t>
  </si>
  <si>
    <t>Кл. А</t>
  </si>
  <si>
    <r>
      <t>Климатическое исполнение ХЛ</t>
    </r>
    <r>
      <rPr>
        <sz val="12"/>
        <rFont val="Times New Roman"/>
        <family val="1"/>
      </rPr>
      <t>1</t>
    </r>
    <r>
      <rPr>
        <sz val="12"/>
        <rFont val="Times New Roman"/>
        <family val="1"/>
      </rPr>
      <t xml:space="preserve"> ГОСТ 15150.</t>
    </r>
  </si>
  <si>
    <t>ТУ 3742-021-57146717-2004. Код ОКП 374240</t>
  </si>
  <si>
    <t>Клапаны запорные стальные фланцевые (аммиачные) из стали 20Л.</t>
  </si>
  <si>
    <t>L</t>
  </si>
  <si>
    <t>Строи-тельная длина, L, мм</t>
  </si>
  <si>
    <t>КОП 150-100                19с20нж</t>
  </si>
  <si>
    <t>КОП 100-100                19с20нж</t>
  </si>
  <si>
    <t>КОП 80-100                  19с20нж</t>
  </si>
  <si>
    <t>КОП 50-100                  19с20нж</t>
  </si>
  <si>
    <t>КОП 150-63                19с18нж</t>
  </si>
  <si>
    <t>КОП 100-63                19с18нж</t>
  </si>
  <si>
    <t>КОП 80-63                  19с18нж</t>
  </si>
  <si>
    <t>КОП 50-63                  19с18нж</t>
  </si>
  <si>
    <t>КОП 200-25                19с16нж</t>
  </si>
  <si>
    <t>КОП 150-25                19с16нж</t>
  </si>
  <si>
    <t>КОП 100-25                19с16нж</t>
  </si>
  <si>
    <t>КОП 80-25                  19с16нж</t>
  </si>
  <si>
    <t>КОП 50-25                  19с16нж</t>
  </si>
  <si>
    <t>КОП 200-16                19с15нж</t>
  </si>
  <si>
    <t>КОП 150-16                19с15нж</t>
  </si>
  <si>
    <t>КОП 100-16                19с15нж</t>
  </si>
  <si>
    <t>КОП 80-16                  19с15нж</t>
  </si>
  <si>
    <t>КОП 50-16                  19с15нж</t>
  </si>
  <si>
    <t>Вес, кг</t>
  </si>
  <si>
    <t>Вес</t>
  </si>
  <si>
    <t>Кл. В</t>
  </si>
  <si>
    <t>3.     Клапаны запорные стальные фланцевые (вентили). ТУ 3742-019-57146717-2005</t>
  </si>
  <si>
    <t>2. Затворы обратные (клапаны обратные поворотные)</t>
  </si>
  <si>
    <t>4. Клапаны обратные подъемные. ТУ 3742-020-57146717-2003</t>
  </si>
  <si>
    <t>наценка 10%. Цены указанные в прайсе являются не окончательными при заключении сделки</t>
  </si>
  <si>
    <t>Клапаны запорные стальные фланцевые из стали 20ГЛ.</t>
  </si>
  <si>
    <t>Нормы герметичности затвора -  класс А, В по ГОСТ 9544-93.</t>
  </si>
  <si>
    <t>КЗС 40-16-01           15лс65нж</t>
  </si>
  <si>
    <t>КЗС 50-16-01           15лс65нж</t>
  </si>
  <si>
    <t>КЗС 65-16-01           15лс65нж</t>
  </si>
  <si>
    <t>КЗС 80-16-01           15лс65нж</t>
  </si>
  <si>
    <t>КЗС 100-16-01         15лс65нж</t>
  </si>
  <si>
    <t>КЗС 40-25-01           15лс66нж</t>
  </si>
  <si>
    <t>КЗС 50-25-01           15лс66нж</t>
  </si>
  <si>
    <t>КЗС 65-25-01           15лс66нж</t>
  </si>
  <si>
    <t>КЗС 80-25-01           15лс66нж</t>
  </si>
  <si>
    <t>КЗС 100-25-01         15лс66нж</t>
  </si>
  <si>
    <t>КЗС 40-40-01           15лс22нж</t>
  </si>
  <si>
    <t>КЗС 50-40-01           15лс22нж</t>
  </si>
  <si>
    <t>КЗС 65-40-01           15лс22нж</t>
  </si>
  <si>
    <t>КЗС 80-40-01           15лс22нж</t>
  </si>
  <si>
    <t>КЗС 100-40-01         15лс22нж</t>
  </si>
  <si>
    <t>Затворы обратные (клапаны обратные поворотные) из стали 20Л.</t>
  </si>
  <si>
    <t>КОП 50-160                19с19нж</t>
  </si>
  <si>
    <t>ЭНЕРГЕТИЧЕСКАЯ АРМАТУРА АНАЛОГ  ЗАО "БКЗ"</t>
  </si>
  <si>
    <t>Цена с НДС, руб.</t>
  </si>
  <si>
    <t>1000 / 800</t>
  </si>
  <si>
    <t>125 / 100</t>
  </si>
  <si>
    <t>оснащены  коническим редуктором</t>
  </si>
  <si>
    <t>30с541нж,   30лс541нж</t>
  </si>
  <si>
    <t>400 / 300</t>
  </si>
  <si>
    <t>350 / 300</t>
  </si>
  <si>
    <t xml:space="preserve">(Задвижки с ручным управлением диаметром от 300 мм </t>
  </si>
  <si>
    <t>(Задвижки с ручным управлением</t>
  </si>
  <si>
    <t>Завод выпускает и реализует: задвижки клиновые литые фланцевые,вантузные, затворы обратные (клапаны обратные поворотные), клапаны запорные (вентили), клапаны обратные подъемные. Все изделия сертифицированы Госстандартом РФ. Имеются разрешения Госгортехнадзора РФ, Ростехнадзора. Система менеджмента качества ООО "Брянский завод трубопроводной арматуры" сертифицирована на соответствие требованиям ICO2008</t>
  </si>
  <si>
    <t>250 / 200</t>
  </si>
  <si>
    <t xml:space="preserve">(Задвижки с ручным управлением диаметром от 500 мм </t>
  </si>
  <si>
    <t>оснащены коническим редуктором)</t>
  </si>
  <si>
    <t>Задвижки с невыдвижным штоком</t>
  </si>
  <si>
    <t>Масса, кг</t>
  </si>
  <si>
    <t xml:space="preserve">  строительная длина L, мм</t>
  </si>
  <si>
    <t>PN, кг/см²</t>
  </si>
  <si>
    <t>кг/см²</t>
  </si>
  <si>
    <t>Для установки на трубопроводах в качестве запорных устройств. Рабочая среда - вода, воздух, жидкие и газообразные среды, не агрессивные к материалу ВЧ , с температурой от минус 40С до плюс 95С. Минимальная температура окружающего воздуха при эксплуатации минус 40С.</t>
  </si>
  <si>
    <t>32нж(5)910р (нж)</t>
  </si>
  <si>
    <t>Сообщаем цены на продукцию для России по состоянию на    20.10.2020 года</t>
  </si>
  <si>
    <t>цена с учетом НДС 20%</t>
  </si>
  <si>
    <t>30с927нж</t>
  </si>
  <si>
    <t>30лс927нж</t>
  </si>
  <si>
    <t xml:space="preserve">115193, г. Москва,
ул. 6-я Кожуховская, дом 3, корпус 1, этаж 1, 
пом. IV, офис 3
</t>
  </si>
  <si>
    <t>241020,г.Брянск,пр-д Московский, 29</t>
  </si>
  <si>
    <t>(4832) 322-022</t>
  </si>
  <si>
    <t>info@bztpa</t>
  </si>
  <si>
    <t>1197746636383</t>
  </si>
  <si>
    <t>40702810010660000627</t>
  </si>
  <si>
    <t>30101810145250000411</t>
  </si>
  <si>
    <t xml:space="preserve"> в Филиале «Центральный» Банка ВТБ (ПАО) в г. Москве</t>
  </si>
  <si>
    <t>044525411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</si>
</sst>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
    <numFmt numFmtId="177" formatCode="0.00000"/>
    <numFmt numFmtId="178" formatCode="0.0000"/>
    <numFmt numFmtId="179" formatCode="0.000"/>
    <numFmt numFmtId="180" formatCode="0.0"/>
    <numFmt numFmtId="181" formatCode="#,##0_р_."/>
    <numFmt numFmtId="182" formatCode="#,##0.0000000"/>
    <numFmt numFmtId="183" formatCode="#,##0.000"/>
    <numFmt numFmtId="184" formatCode="#,##0.00&quot;р.&quot;"/>
    <numFmt numFmtId="185" formatCode="#,##0.00_р_."/>
    <numFmt numFmtId="186" formatCode="_-* #,##0_р_._-;\-* #,##0_р_._-;_-* &quot;-&quot;??_р_._-;_-@_-"/>
    <numFmt numFmtId="187" formatCode="[$-FC19]d\ mmmm\ yyyy\ &quot;г.&quot;"/>
    <numFmt numFmtId="188" formatCode="000000"/>
    <numFmt numFmtId="189" formatCode="0000"/>
    <numFmt numFmtId="190" formatCode="#,##0.00[$р.-419]"/>
    <numFmt numFmtId="191" formatCode="#,##0&quot;р.&quot;"/>
  </numFmts>
  <fonts count="78">
    <font>
      <sz val="10"/>
      <name val="Arial Cyr"/>
      <family val="0"/>
    </font>
    <font>
      <sz val="12"/>
      <name val="Times New Roman"/>
      <family val="1"/>
    </font>
    <font>
      <sz val="10"/>
      <name val="Times New Roman"/>
      <family val="1"/>
    </font>
    <font>
      <b/>
      <sz val="12"/>
      <name val="Times New Roman"/>
      <family val="1"/>
    </font>
    <font>
      <b/>
      <sz val="11"/>
      <name val="Times New Roman"/>
      <family val="1"/>
    </font>
    <font>
      <sz val="11"/>
      <name val="Times New Roman"/>
      <family val="1"/>
    </font>
    <font>
      <u val="single"/>
      <sz val="10"/>
      <color indexed="12"/>
      <name val="Arial Cyr"/>
      <family val="0"/>
    </font>
    <font>
      <u val="single"/>
      <sz val="10"/>
      <color indexed="36"/>
      <name val="Arial Cyr"/>
      <family val="0"/>
    </font>
    <font>
      <sz val="11"/>
      <name val="Arial Cyr"/>
      <family val="0"/>
    </font>
    <font>
      <vertAlign val="superscript"/>
      <sz val="10"/>
      <name val="Times New Roman"/>
      <family val="1"/>
    </font>
    <font>
      <b/>
      <sz val="20"/>
      <name val="Times New Roman"/>
      <family val="1"/>
    </font>
    <font>
      <i/>
      <sz val="11"/>
      <name val="Times New Roman"/>
      <family val="1"/>
    </font>
    <font>
      <b/>
      <sz val="24"/>
      <name val="Times New Roman"/>
      <family val="1"/>
    </font>
    <font>
      <sz val="8"/>
      <name val="Arial Cyr"/>
      <family val="0"/>
    </font>
    <font>
      <b/>
      <sz val="12"/>
      <color indexed="12"/>
      <name val="Times New Roman"/>
      <family val="1"/>
    </font>
    <font>
      <b/>
      <sz val="8"/>
      <name val="Times New Roman"/>
      <family val="1"/>
    </font>
    <font>
      <b/>
      <sz val="10"/>
      <name val="Arial Cyr"/>
      <family val="0"/>
    </font>
    <font>
      <b/>
      <vertAlign val="superscript"/>
      <sz val="8"/>
      <name val="Times New Roman"/>
      <family val="1"/>
    </font>
    <font>
      <sz val="8"/>
      <name val="Times New Roman"/>
      <family val="1"/>
    </font>
    <font>
      <vertAlign val="superscript"/>
      <sz val="8"/>
      <name val="Times New Roman"/>
      <family val="1"/>
    </font>
    <font>
      <b/>
      <sz val="10"/>
      <name val="Times New Roman"/>
      <family val="1"/>
    </font>
    <font>
      <b/>
      <sz val="12"/>
      <name val="Arial Cyr"/>
      <family val="0"/>
    </font>
    <font>
      <b/>
      <sz val="14"/>
      <name val="Times New Roman"/>
      <family val="1"/>
    </font>
    <font>
      <sz val="14"/>
      <name val="Times New Roman"/>
      <family val="1"/>
    </font>
    <font>
      <b/>
      <sz val="11"/>
      <name val="Arial Cyr"/>
      <family val="0"/>
    </font>
    <font>
      <sz val="14"/>
      <color indexed="8"/>
      <name val="Times New Roman"/>
      <family val="1"/>
    </font>
    <font>
      <sz val="9"/>
      <name val="Times New Roman"/>
      <family val="1"/>
    </font>
    <font>
      <vertAlign val="superscript"/>
      <sz val="9"/>
      <name val="Times New Roman"/>
      <family val="1"/>
    </font>
    <font>
      <b/>
      <sz val="9"/>
      <name val="Times New Roman"/>
      <family val="1"/>
    </font>
    <font>
      <b/>
      <sz val="10"/>
      <color indexed="10"/>
      <name val="Arial Cyr"/>
      <family val="0"/>
    </font>
    <font>
      <sz val="14"/>
      <name val="Arial Cyr"/>
      <family val="0"/>
    </font>
    <font>
      <b/>
      <sz val="10"/>
      <name val="Arial"/>
      <family val="2"/>
    </font>
    <font>
      <b/>
      <sz val="16"/>
      <name val="Times New Roman"/>
      <family val="1"/>
    </font>
    <font>
      <sz val="16"/>
      <name val="Times New Roman"/>
      <family val="1"/>
    </font>
    <font>
      <sz val="18"/>
      <name val="Times New Roman"/>
      <family val="1"/>
    </font>
    <font>
      <sz val="20"/>
      <name val="Times New Roman"/>
      <family val="1"/>
    </font>
    <font>
      <b/>
      <sz val="16"/>
      <name val="Arial"/>
      <family val="2"/>
    </font>
    <font>
      <b/>
      <sz val="12"/>
      <color indexed="10"/>
      <name val="Times New Roman"/>
      <family val="1"/>
    </font>
    <font>
      <b/>
      <sz val="11"/>
      <color indexed="10"/>
      <name val="Times New Roman"/>
      <family val="1"/>
    </font>
    <font>
      <b/>
      <sz val="12"/>
      <name val="Arial"/>
      <family val="2"/>
    </font>
    <font>
      <b/>
      <sz val="9"/>
      <color indexed="10"/>
      <name val="Times New Roman"/>
      <family val="1"/>
    </font>
    <font>
      <b/>
      <sz val="11"/>
      <name val="Calibri"/>
      <family val="2"/>
    </font>
    <font>
      <b/>
      <sz val="11"/>
      <color indexed="10"/>
      <name val="Calibri"/>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double"/>
    </border>
    <border>
      <left style="thin"/>
      <right>
        <color indexed="63"/>
      </right>
      <top style="thin"/>
      <bottom style="double"/>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color indexed="63"/>
      </bottom>
    </border>
    <border>
      <left>
        <color indexed="63"/>
      </left>
      <right style="thin"/>
      <top style="medium"/>
      <bottom style="thin"/>
    </border>
    <border>
      <left>
        <color indexed="63"/>
      </left>
      <right style="thin"/>
      <top style="thin"/>
      <bottom style="medium"/>
    </border>
    <border>
      <left style="thin"/>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style="medium"/>
      <right>
        <color indexed="63"/>
      </right>
      <top style="medium"/>
      <bottom style="thin"/>
    </border>
    <border>
      <left style="thin"/>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0" fillId="0" borderId="0">
      <alignment/>
      <protection/>
    </xf>
    <xf numFmtId="0" fontId="0" fillId="0" borderId="0">
      <alignment/>
      <protection/>
    </xf>
    <xf numFmtId="0" fontId="7"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981">
    <xf numFmtId="0" fontId="0" fillId="0" borderId="0" xfId="0" applyAlignment="1">
      <alignment/>
    </xf>
    <xf numFmtId="0" fontId="3"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8" fillId="0" borderId="0" xfId="0" applyFont="1" applyFill="1" applyAlignment="1" applyProtection="1">
      <alignment vertical="center"/>
      <protection/>
    </xf>
    <xf numFmtId="0" fontId="1"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1" fillId="0" borderId="0" xfId="0" applyFont="1" applyFill="1" applyAlignment="1" applyProtection="1">
      <alignment horizontal="right" vertical="center"/>
      <protection/>
    </xf>
    <xf numFmtId="0" fontId="1"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0" fontId="5" fillId="0" borderId="1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5" fillId="0" borderId="0" xfId="0" applyFont="1" applyFill="1" applyBorder="1" applyAlignment="1" applyProtection="1">
      <alignment vertical="center"/>
      <protection/>
    </xf>
    <xf numFmtId="1" fontId="5" fillId="0" borderId="10" xfId="53" applyNumberFormat="1"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6" fillId="0" borderId="0" xfId="42" applyFill="1" applyAlignment="1" applyProtection="1">
      <alignment horizontal="left" vertical="center"/>
      <protection/>
    </xf>
    <xf numFmtId="1"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lignment horizontal="center" vertical="center"/>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3" fontId="5"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wrapText="1"/>
      <protection/>
    </xf>
    <xf numFmtId="0" fontId="11"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10" fontId="5" fillId="0" borderId="0" xfId="0" applyNumberFormat="1" applyFont="1" applyFill="1" applyAlignment="1" applyProtection="1">
      <alignment vertical="center"/>
      <protection/>
    </xf>
    <xf numFmtId="10" fontId="11" fillId="0" borderId="0" xfId="0" applyNumberFormat="1" applyFont="1" applyFill="1" applyAlignment="1" applyProtection="1">
      <alignment vertical="center"/>
      <protection/>
    </xf>
    <xf numFmtId="0" fontId="6" fillId="0" borderId="0" xfId="42" applyFont="1" applyFill="1" applyAlignment="1" applyProtection="1">
      <alignment horizontal="left" vertical="center"/>
      <protection/>
    </xf>
    <xf numFmtId="0" fontId="15" fillId="0" borderId="13" xfId="0" applyFont="1" applyBorder="1" applyAlignment="1">
      <alignment horizontal="center" vertical="center"/>
    </xf>
    <xf numFmtId="0" fontId="15"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49" fontId="18" fillId="0" borderId="15" xfId="0" applyNumberFormat="1" applyFont="1" applyBorder="1" applyAlignment="1">
      <alignment horizontal="center" vertical="center"/>
    </xf>
    <xf numFmtId="0" fontId="18" fillId="0" borderId="16" xfId="0" applyFont="1" applyBorder="1" applyAlignment="1">
      <alignment horizontal="center" vertical="center"/>
    </xf>
    <xf numFmtId="49" fontId="18" fillId="0" borderId="16" xfId="0" applyNumberFormat="1" applyFont="1" applyBorder="1" applyAlignment="1">
      <alignment horizontal="center" vertical="center"/>
    </xf>
    <xf numFmtId="49" fontId="18" fillId="0" borderId="14"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0" xfId="0" applyFont="1" applyAlignment="1">
      <alignment horizontal="center" vertical="center"/>
    </xf>
    <xf numFmtId="0" fontId="18" fillId="0" borderId="19" xfId="0" applyFont="1" applyBorder="1" applyAlignment="1">
      <alignment horizontal="center" vertical="center"/>
    </xf>
    <xf numFmtId="0" fontId="18" fillId="0" borderId="0" xfId="0" applyFont="1" applyBorder="1" applyAlignment="1">
      <alignment horizontal="center" vertical="center"/>
    </xf>
    <xf numFmtId="2" fontId="18" fillId="0" borderId="0" xfId="0" applyNumberFormat="1" applyFont="1" applyAlignment="1">
      <alignment horizontal="center" vertical="center"/>
    </xf>
    <xf numFmtId="0" fontId="15" fillId="0" borderId="20" xfId="0" applyFont="1" applyBorder="1" applyAlignment="1">
      <alignment horizontal="center" vertical="center" wrapText="1"/>
    </xf>
    <xf numFmtId="2" fontId="15"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Border="1" applyAlignment="1">
      <alignment horizontal="center" vertical="center"/>
    </xf>
    <xf numFmtId="4" fontId="18" fillId="0" borderId="10" xfId="0" applyNumberFormat="1" applyFont="1" applyBorder="1" applyAlignment="1">
      <alignment horizontal="center" vertical="center"/>
    </xf>
    <xf numFmtId="4" fontId="18" fillId="0" borderId="16" xfId="0" applyNumberFormat="1" applyFont="1" applyBorder="1" applyAlignment="1">
      <alignment horizontal="center" vertical="center"/>
    </xf>
    <xf numFmtId="4" fontId="18" fillId="0" borderId="15" xfId="0" applyNumberFormat="1" applyFont="1" applyBorder="1" applyAlignment="1">
      <alignment horizontal="center" vertical="center"/>
    </xf>
    <xf numFmtId="4" fontId="18" fillId="0" borderId="14" xfId="0" applyNumberFormat="1" applyFont="1" applyBorder="1" applyAlignment="1">
      <alignment horizontal="center" vertical="center"/>
    </xf>
    <xf numFmtId="0" fontId="0" fillId="33" borderId="0" xfId="0" applyFill="1" applyAlignment="1">
      <alignment/>
    </xf>
    <xf numFmtId="0" fontId="2" fillId="34" borderId="10" xfId="0" applyFont="1" applyFill="1" applyBorder="1" applyAlignment="1" applyProtection="1">
      <alignment horizontal="center" vertical="center"/>
      <protection/>
    </xf>
    <xf numFmtId="0" fontId="1"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23" fillId="0" borderId="21"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right" vertical="center" wrapText="1"/>
      <protection/>
    </xf>
    <xf numFmtId="0" fontId="23" fillId="0" borderId="17" xfId="0" applyFont="1" applyFill="1" applyBorder="1" applyAlignment="1" applyProtection="1">
      <alignment vertical="center"/>
      <protection/>
    </xf>
    <xf numFmtId="0" fontId="20" fillId="0" borderId="10" xfId="0" applyFont="1" applyBorder="1" applyAlignment="1">
      <alignment horizontal="center" vertical="center" wrapText="1"/>
    </xf>
    <xf numFmtId="0" fontId="20" fillId="0" borderId="20" xfId="0" applyFont="1" applyBorder="1" applyAlignment="1">
      <alignment horizontal="center" vertical="center" wrapText="1"/>
    </xf>
    <xf numFmtId="2" fontId="20" fillId="0" borderId="10" xfId="0" applyNumberFormat="1" applyFont="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xf>
    <xf numFmtId="2" fontId="2" fillId="0" borderId="10"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Fill="1" applyBorder="1" applyAlignment="1">
      <alignment horizontal="center" vertical="center"/>
    </xf>
    <xf numFmtId="2" fontId="2" fillId="0" borderId="15" xfId="0" applyNumberFormat="1"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49" fontId="2" fillId="0" borderId="14" xfId="0" applyNumberFormat="1" applyFont="1" applyBorder="1" applyAlignment="1">
      <alignment horizontal="center" vertical="center"/>
    </xf>
    <xf numFmtId="0" fontId="2" fillId="0" borderId="14" xfId="0" applyFont="1" applyFill="1" applyBorder="1" applyAlignment="1">
      <alignment horizontal="center" vertical="center"/>
    </xf>
    <xf numFmtId="2" fontId="2" fillId="0" borderId="14" xfId="0" applyNumberFormat="1" applyFont="1" applyBorder="1" applyAlignment="1">
      <alignment horizontal="center" vertical="center"/>
    </xf>
    <xf numFmtId="0" fontId="2" fillId="0" borderId="0" xfId="0" applyFont="1" applyBorder="1" applyAlignment="1">
      <alignment horizontal="center" vertical="center"/>
    </xf>
    <xf numFmtId="49" fontId="2" fillId="0" borderId="15" xfId="0" applyNumberFormat="1" applyFont="1" applyBorder="1" applyAlignment="1">
      <alignment horizontal="center" vertical="center"/>
    </xf>
    <xf numFmtId="0" fontId="2" fillId="0" borderId="15" xfId="0" applyFont="1" applyFill="1" applyBorder="1" applyAlignment="1">
      <alignment horizontal="center" vertical="center"/>
    </xf>
    <xf numFmtId="2" fontId="2" fillId="0" borderId="16" xfId="0" applyNumberFormat="1" applyFont="1" applyBorder="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vertical="center"/>
    </xf>
    <xf numFmtId="4" fontId="0" fillId="0" borderId="10" xfId="0" applyNumberFormat="1" applyFont="1" applyBorder="1" applyAlignment="1">
      <alignment horizontal="center"/>
    </xf>
    <xf numFmtId="0" fontId="0" fillId="0" borderId="10" xfId="0" applyFont="1" applyBorder="1" applyAlignment="1">
      <alignment horizontal="center"/>
    </xf>
    <xf numFmtId="0" fontId="0" fillId="0" borderId="21" xfId="0" applyFont="1" applyBorder="1" applyAlignment="1">
      <alignment horizontal="center"/>
    </xf>
    <xf numFmtId="0" fontId="0" fillId="0" borderId="0" xfId="0" applyFont="1" applyBorder="1" applyAlignment="1">
      <alignment horizontal="center"/>
    </xf>
    <xf numFmtId="4" fontId="0" fillId="0" borderId="0" xfId="0" applyNumberFormat="1" applyFont="1" applyBorder="1" applyAlignment="1">
      <alignment horizontal="center"/>
    </xf>
    <xf numFmtId="4" fontId="0" fillId="0" borderId="17" xfId="0" applyNumberFormat="1" applyFont="1" applyBorder="1" applyAlignment="1">
      <alignment horizontal="center"/>
    </xf>
    <xf numFmtId="0" fontId="0" fillId="0" borderId="21" xfId="0" applyFont="1" applyBorder="1" applyAlignment="1">
      <alignment horizontal="left"/>
    </xf>
    <xf numFmtId="0" fontId="0" fillId="0" borderId="21" xfId="0" applyBorder="1" applyAlignment="1">
      <alignment/>
    </xf>
    <xf numFmtId="0" fontId="0" fillId="0" borderId="0" xfId="0" applyBorder="1" applyAlignment="1">
      <alignment horizontal="center"/>
    </xf>
    <xf numFmtId="0" fontId="0" fillId="0" borderId="25" xfId="0" applyFont="1" applyBorder="1" applyAlignment="1">
      <alignment horizontal="center"/>
    </xf>
    <xf numFmtId="0" fontId="0" fillId="0" borderId="23" xfId="0" applyFont="1" applyBorder="1" applyAlignment="1">
      <alignment horizontal="center"/>
    </xf>
    <xf numFmtId="4" fontId="0" fillId="0" borderId="23" xfId="0" applyNumberFormat="1" applyFont="1" applyBorder="1" applyAlignment="1">
      <alignment horizontal="center"/>
    </xf>
    <xf numFmtId="4" fontId="0" fillId="0" borderId="18" xfId="0" applyNumberFormat="1" applyFont="1" applyBorder="1" applyAlignment="1">
      <alignment horizontal="center"/>
    </xf>
    <xf numFmtId="4" fontId="0" fillId="0" borderId="20" xfId="0" applyNumberFormat="1" applyFont="1" applyBorder="1" applyAlignment="1">
      <alignment horizontal="center"/>
    </xf>
    <xf numFmtId="0" fontId="16" fillId="0" borderId="13" xfId="0" applyFont="1" applyBorder="1" applyAlignment="1">
      <alignment horizontal="left"/>
    </xf>
    <xf numFmtId="0" fontId="16" fillId="0" borderId="22" xfId="0" applyFont="1" applyBorder="1" applyAlignment="1">
      <alignment horizontal="center"/>
    </xf>
    <xf numFmtId="0" fontId="16" fillId="0" borderId="25" xfId="0" applyFont="1" applyBorder="1" applyAlignment="1">
      <alignment horizontal="center"/>
    </xf>
    <xf numFmtId="0" fontId="16" fillId="0" borderId="16" xfId="0" applyFont="1" applyBorder="1" applyAlignment="1">
      <alignment horizontal="center"/>
    </xf>
    <xf numFmtId="0" fontId="16" fillId="0" borderId="13" xfId="0" applyFont="1" applyBorder="1" applyAlignment="1">
      <alignment horizontal="center"/>
    </xf>
    <xf numFmtId="0" fontId="0" fillId="0" borderId="10" xfId="0" applyBorder="1" applyAlignment="1">
      <alignment horizontal="center"/>
    </xf>
    <xf numFmtId="171" fontId="2" fillId="0" borderId="10" xfId="62" applyFont="1" applyBorder="1" applyAlignment="1">
      <alignment horizontal="center"/>
    </xf>
    <xf numFmtId="171" fontId="2" fillId="0" borderId="10" xfId="0" applyNumberFormat="1" applyFont="1" applyBorder="1" applyAlignment="1">
      <alignment horizontal="center"/>
    </xf>
    <xf numFmtId="171" fontId="2" fillId="0" borderId="13" xfId="0" applyNumberFormat="1" applyFont="1" applyBorder="1" applyAlignment="1">
      <alignment horizontal="center"/>
    </xf>
    <xf numFmtId="171" fontId="0" fillId="0" borderId="13" xfId="0" applyNumberFormat="1" applyBorder="1" applyAlignment="1">
      <alignment horizontal="center"/>
    </xf>
    <xf numFmtId="0" fontId="0" fillId="0" borderId="10" xfId="0" applyFill="1" applyBorder="1" applyAlignment="1">
      <alignment horizontal="center"/>
    </xf>
    <xf numFmtId="0" fontId="0" fillId="0" borderId="26" xfId="0" applyBorder="1" applyAlignment="1">
      <alignment horizontal="center"/>
    </xf>
    <xf numFmtId="0" fontId="0" fillId="0" borderId="13" xfId="0" applyBorder="1" applyAlignment="1">
      <alignment horizontal="center"/>
    </xf>
    <xf numFmtId="171" fontId="2" fillId="0" borderId="10" xfId="62" applyFont="1" applyBorder="1" applyAlignment="1">
      <alignment/>
    </xf>
    <xf numFmtId="171" fontId="2" fillId="0" borderId="13" xfId="62" applyFont="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0" xfId="0" applyAlignment="1">
      <alignment horizontal="center"/>
    </xf>
    <xf numFmtId="0" fontId="0" fillId="0" borderId="0" xfId="0" applyFill="1" applyBorder="1" applyAlignment="1">
      <alignment horizontal="left"/>
    </xf>
    <xf numFmtId="0" fontId="0" fillId="0" borderId="24" xfId="0" applyBorder="1" applyAlignment="1">
      <alignment/>
    </xf>
    <xf numFmtId="0" fontId="0" fillId="0" borderId="10" xfId="0" applyBorder="1" applyAlignment="1">
      <alignment/>
    </xf>
    <xf numFmtId="171" fontId="0" fillId="0" borderId="13" xfId="62" applyFont="1" applyBorder="1" applyAlignment="1">
      <alignment horizontal="center"/>
    </xf>
    <xf numFmtId="171" fontId="0" fillId="0" borderId="10" xfId="62" applyFont="1" applyBorder="1" applyAlignment="1">
      <alignment horizontal="center"/>
    </xf>
    <xf numFmtId="171" fontId="0" fillId="0" borderId="28" xfId="62" applyFont="1" applyBorder="1" applyAlignment="1">
      <alignment horizontal="center"/>
    </xf>
    <xf numFmtId="171" fontId="0" fillId="0" borderId="10" xfId="62"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3"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171" fontId="0" fillId="0" borderId="16" xfId="62" applyFont="1" applyBorder="1" applyAlignment="1">
      <alignment horizontal="center"/>
    </xf>
    <xf numFmtId="171" fontId="16" fillId="0" borderId="10" xfId="62" applyFont="1" applyBorder="1" applyAlignment="1">
      <alignment horizontal="center"/>
    </xf>
    <xf numFmtId="0" fontId="16" fillId="0" borderId="13" xfId="0" applyFont="1" applyBorder="1" applyAlignment="1">
      <alignment/>
    </xf>
    <xf numFmtId="171" fontId="0" fillId="0" borderId="24" xfId="62" applyFont="1" applyBorder="1" applyAlignment="1">
      <alignment/>
    </xf>
    <xf numFmtId="0" fontId="0" fillId="0" borderId="0" xfId="0" applyAlignment="1">
      <alignment horizontal="left"/>
    </xf>
    <xf numFmtId="171" fontId="0" fillId="0" borderId="0" xfId="62" applyFont="1" applyBorder="1" applyAlignment="1">
      <alignment horizontal="center"/>
    </xf>
    <xf numFmtId="171" fontId="0" fillId="0" borderId="0" xfId="62" applyFont="1" applyBorder="1" applyAlignment="1">
      <alignment horizontal="left"/>
    </xf>
    <xf numFmtId="0" fontId="16" fillId="0" borderId="10" xfId="0" applyFont="1" applyBorder="1" applyAlignment="1">
      <alignment horizontal="center"/>
    </xf>
    <xf numFmtId="171" fontId="0" fillId="0" borderId="10" xfId="62" applyFont="1" applyBorder="1" applyAlignment="1">
      <alignment/>
    </xf>
    <xf numFmtId="186" fontId="0" fillId="0" borderId="0" xfId="62" applyNumberFormat="1" applyFont="1" applyAlignment="1">
      <alignment horizontal="left"/>
    </xf>
    <xf numFmtId="171" fontId="13" fillId="0" borderId="0" xfId="62" applyFont="1" applyAlignment="1">
      <alignment/>
    </xf>
    <xf numFmtId="0" fontId="16" fillId="0" borderId="10" xfId="0" applyFont="1" applyBorder="1" applyAlignment="1">
      <alignment horizontal="center" vertical="center"/>
    </xf>
    <xf numFmtId="0" fontId="16" fillId="0" borderId="13" xfId="0" applyFont="1" applyBorder="1" applyAlignment="1">
      <alignment horizontal="center" vertical="center"/>
    </xf>
    <xf numFmtId="171" fontId="0" fillId="0" borderId="13" xfId="62" applyFont="1" applyBorder="1" applyAlignment="1">
      <alignment/>
    </xf>
    <xf numFmtId="0" fontId="16" fillId="0" borderId="14" xfId="0" applyFont="1" applyBorder="1" applyAlignment="1">
      <alignment horizontal="center"/>
    </xf>
    <xf numFmtId="0" fontId="0" fillId="0" borderId="10" xfId="0" applyBorder="1" applyAlignment="1">
      <alignment horizontal="center" vertical="center"/>
    </xf>
    <xf numFmtId="0" fontId="22" fillId="0" borderId="0" xfId="0" applyFont="1" applyAlignment="1">
      <alignment horizontal="center"/>
    </xf>
    <xf numFmtId="0" fontId="23" fillId="0" borderId="0" xfId="0" applyFont="1" applyAlignment="1">
      <alignment horizontal="center"/>
    </xf>
    <xf numFmtId="0" fontId="23" fillId="0" borderId="30" xfId="0" applyFont="1" applyBorder="1" applyAlignment="1">
      <alignment horizontal="center" vertical="top"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3" xfId="0" applyFont="1" applyBorder="1" applyAlignment="1">
      <alignment horizontal="center" vertical="top" wrapText="1"/>
    </xf>
    <xf numFmtId="0" fontId="23" fillId="0" borderId="34" xfId="0" applyFont="1" applyBorder="1" applyAlignment="1">
      <alignment horizontal="center" vertical="top" wrapText="1"/>
    </xf>
    <xf numFmtId="0" fontId="23" fillId="0" borderId="35" xfId="0" applyFont="1" applyBorder="1" applyAlignment="1">
      <alignment horizontal="center" vertical="top" wrapText="1"/>
    </xf>
    <xf numFmtId="0" fontId="25" fillId="0" borderId="33" xfId="0" applyFont="1" applyBorder="1" applyAlignment="1">
      <alignment horizontal="center" vertical="top" wrapText="1"/>
    </xf>
    <xf numFmtId="0" fontId="25" fillId="0" borderId="34" xfId="0" applyFont="1" applyBorder="1" applyAlignment="1">
      <alignment horizontal="center" vertical="top" wrapText="1"/>
    </xf>
    <xf numFmtId="0" fontId="25" fillId="0" borderId="36" xfId="0" applyFont="1" applyBorder="1" applyAlignment="1">
      <alignment horizontal="center" vertical="top" wrapText="1"/>
    </xf>
    <xf numFmtId="189" fontId="25" fillId="0" borderId="33" xfId="0" applyNumberFormat="1" applyFont="1" applyBorder="1" applyAlignment="1" applyProtection="1">
      <alignment horizontal="center" vertical="top" wrapText="1"/>
      <protection locked="0"/>
    </xf>
    <xf numFmtId="49" fontId="25" fillId="0" borderId="33" xfId="0" applyNumberFormat="1" applyFont="1" applyBorder="1" applyAlignment="1">
      <alignment horizontal="center" vertical="top" wrapText="1"/>
    </xf>
    <xf numFmtId="49" fontId="25" fillId="0" borderId="34" xfId="0" applyNumberFormat="1" applyFont="1" applyBorder="1" applyAlignment="1">
      <alignment horizontal="center" vertical="top" wrapText="1"/>
    </xf>
    <xf numFmtId="0" fontId="0" fillId="0" borderId="0" xfId="0" applyFill="1" applyAlignment="1">
      <alignment/>
    </xf>
    <xf numFmtId="0" fontId="15" fillId="0" borderId="1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20" xfId="0" applyFont="1" applyFill="1" applyBorder="1" applyAlignment="1">
      <alignment horizontal="center" vertical="center"/>
    </xf>
    <xf numFmtId="4" fontId="15" fillId="0"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5" fillId="34" borderId="14"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top"/>
      <protection locked="0"/>
    </xf>
    <xf numFmtId="0" fontId="5" fillId="34" borderId="10"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locked="0"/>
    </xf>
    <xf numFmtId="0" fontId="5" fillId="0" borderId="2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protection locked="0"/>
    </xf>
    <xf numFmtId="3" fontId="5" fillId="0" borderId="10" xfId="0" applyNumberFormat="1"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0" fillId="0" borderId="24" xfId="0" applyBorder="1" applyAlignment="1">
      <alignment/>
    </xf>
    <xf numFmtId="0" fontId="2" fillId="34" borderId="14" xfId="0" applyFont="1" applyFill="1" applyBorder="1" applyAlignment="1" applyProtection="1">
      <alignment horizontal="center" vertical="center" wrapText="1"/>
      <protection/>
    </xf>
    <xf numFmtId="0" fontId="0" fillId="0" borderId="15" xfId="0" applyBorder="1" applyAlignment="1">
      <alignment/>
    </xf>
    <xf numFmtId="0" fontId="16" fillId="34" borderId="23" xfId="0" applyFont="1" applyFill="1" applyBorder="1" applyAlignment="1">
      <alignment/>
    </xf>
    <xf numFmtId="0" fontId="5" fillId="35" borderId="10" xfId="0" applyFont="1" applyFill="1" applyBorder="1" applyAlignment="1" applyProtection="1">
      <alignment horizontal="center" vertical="top" wrapText="1"/>
      <protection/>
    </xf>
    <xf numFmtId="0" fontId="5" fillId="35" borderId="10" xfId="0" applyFont="1" applyFill="1" applyBorder="1" applyAlignment="1" applyProtection="1">
      <alignment horizontal="center" vertical="top" wrapText="1"/>
      <protection locked="0"/>
    </xf>
    <xf numFmtId="0" fontId="0" fillId="35" borderId="0" xfId="0" applyFill="1" applyAlignment="1">
      <alignment/>
    </xf>
    <xf numFmtId="0" fontId="0" fillId="0" borderId="23" xfId="0" applyBorder="1" applyAlignment="1">
      <alignment horizontal="center" wrapText="1"/>
    </xf>
    <xf numFmtId="0" fontId="0" fillId="0" borderId="0" xfId="0" applyBorder="1" applyAlignment="1">
      <alignment horizontal="center"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6" fillId="34" borderId="10" xfId="0" applyFont="1" applyFill="1" applyBorder="1" applyAlignment="1" applyProtection="1">
      <alignment horizontal="center" vertical="center"/>
      <protection/>
    </xf>
    <xf numFmtId="0" fontId="26" fillId="0" borderId="21" xfId="0" applyFont="1" applyFill="1" applyBorder="1" applyAlignment="1" applyProtection="1">
      <alignment horizontal="left" vertical="center"/>
      <protection/>
    </xf>
    <xf numFmtId="0" fontId="26"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protection/>
    </xf>
    <xf numFmtId="3" fontId="26" fillId="0" borderId="10" xfId="0" applyNumberFormat="1" applyFont="1" applyFill="1" applyBorder="1" applyAlignment="1" applyProtection="1">
      <alignment horizontal="center" vertical="center"/>
      <protection/>
    </xf>
    <xf numFmtId="3" fontId="26" fillId="35" borderId="10" xfId="0" applyNumberFormat="1" applyFont="1" applyFill="1" applyBorder="1" applyAlignment="1" applyProtection="1">
      <alignment horizontal="center" vertical="center"/>
      <protection/>
    </xf>
    <xf numFmtId="3" fontId="26" fillId="0" borderId="10" xfId="0" applyNumberFormat="1" applyFont="1" applyFill="1" applyBorder="1" applyAlignment="1" applyProtection="1">
      <alignment horizontal="center" vertical="center"/>
      <protection locked="0"/>
    </xf>
    <xf numFmtId="0" fontId="26" fillId="36" borderId="10" xfId="0" applyFont="1" applyFill="1" applyBorder="1" applyAlignment="1" applyProtection="1">
      <alignment horizontal="center" vertical="center" wrapText="1"/>
      <protection/>
    </xf>
    <xf numFmtId="0" fontId="26" fillId="36" borderId="10" xfId="0" applyFont="1" applyFill="1" applyBorder="1" applyAlignment="1" applyProtection="1">
      <alignment horizontal="center" vertical="center" wrapText="1"/>
      <protection locked="0"/>
    </xf>
    <xf numFmtId="3" fontId="26" fillId="36" borderId="10" xfId="0" applyNumberFormat="1" applyFont="1" applyFill="1" applyBorder="1" applyAlignment="1" applyProtection="1">
      <alignment horizontal="center" vertical="center"/>
      <protection locked="0"/>
    </xf>
    <xf numFmtId="3" fontId="26" fillId="36" borderId="10" xfId="0" applyNumberFormat="1" applyFont="1" applyFill="1" applyBorder="1" applyAlignment="1" applyProtection="1">
      <alignment horizontal="center" vertical="center"/>
      <protection/>
    </xf>
    <xf numFmtId="0" fontId="0" fillId="0" borderId="22" xfId="0" applyBorder="1" applyAlignment="1">
      <alignment/>
    </xf>
    <xf numFmtId="0" fontId="16" fillId="0" borderId="0" xfId="0" applyFont="1" applyBorder="1" applyAlignment="1">
      <alignment horizontal="center"/>
    </xf>
    <xf numFmtId="0" fontId="26" fillId="0" borderId="21" xfId="0" applyFont="1" applyFill="1" applyBorder="1" applyAlignment="1" applyProtection="1">
      <alignment horizontal="center" vertical="center"/>
      <protection/>
    </xf>
    <xf numFmtId="0" fontId="0" fillId="0" borderId="0" xfId="0" applyFill="1" applyBorder="1" applyAlignment="1">
      <alignment wrapText="1"/>
    </xf>
    <xf numFmtId="0" fontId="16" fillId="0" borderId="37" xfId="0" applyFont="1" applyBorder="1" applyAlignment="1">
      <alignment/>
    </xf>
    <xf numFmtId="0" fontId="16" fillId="0" borderId="38" xfId="0" applyFont="1" applyBorder="1" applyAlignment="1">
      <alignment horizontal="center"/>
    </xf>
    <xf numFmtId="0" fontId="0" fillId="0" borderId="37" xfId="0" applyBorder="1" applyAlignment="1">
      <alignment horizontal="center"/>
    </xf>
    <xf numFmtId="0" fontId="16" fillId="0" borderId="39" xfId="0" applyFont="1" applyBorder="1" applyAlignment="1">
      <alignment/>
    </xf>
    <xf numFmtId="0" fontId="16" fillId="0" borderId="32"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6" fillId="0" borderId="40" xfId="0" applyFont="1" applyFill="1" applyBorder="1" applyAlignment="1">
      <alignment/>
    </xf>
    <xf numFmtId="0" fontId="16" fillId="0" borderId="35" xfId="0" applyFont="1" applyBorder="1" applyAlignment="1">
      <alignment horizontal="center"/>
    </xf>
    <xf numFmtId="0" fontId="0" fillId="0" borderId="12" xfId="0" applyBorder="1" applyAlignment="1">
      <alignment horizontal="center"/>
    </xf>
    <xf numFmtId="0" fontId="16" fillId="0" borderId="0" xfId="0" applyFont="1" applyFill="1" applyBorder="1" applyAlignment="1">
      <alignment/>
    </xf>
    <xf numFmtId="170" fontId="0" fillId="0" borderId="0" xfId="43" applyFont="1" applyBorder="1" applyAlignment="1">
      <alignment horizontal="center"/>
    </xf>
    <xf numFmtId="0" fontId="0" fillId="0" borderId="11" xfId="0" applyBorder="1" applyAlignment="1">
      <alignment horizontal="center"/>
    </xf>
    <xf numFmtId="0" fontId="16" fillId="0" borderId="40" xfId="0" applyFont="1" applyBorder="1" applyAlignment="1">
      <alignment/>
    </xf>
    <xf numFmtId="0" fontId="16" fillId="0" borderId="0" xfId="0" applyFont="1" applyAlignment="1">
      <alignment/>
    </xf>
    <xf numFmtId="4" fontId="18" fillId="0" borderId="0" xfId="0" applyNumberFormat="1" applyFont="1" applyFill="1" applyBorder="1" applyAlignment="1">
      <alignment horizontal="center" vertical="center"/>
    </xf>
    <xf numFmtId="0" fontId="18" fillId="0" borderId="41" xfId="0" applyFont="1" applyFill="1" applyBorder="1" applyAlignment="1">
      <alignment horizontal="center" vertical="center"/>
    </xf>
    <xf numFmtId="0" fontId="18" fillId="0" borderId="24" xfId="0" applyFont="1" applyFill="1" applyBorder="1" applyAlignment="1">
      <alignment horizontal="center" vertical="center"/>
    </xf>
    <xf numFmtId="4" fontId="18" fillId="0" borderId="24"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 fontId="18" fillId="0" borderId="17" xfId="0" applyNumberFormat="1" applyFont="1" applyFill="1" applyBorder="1" applyAlignment="1">
      <alignment horizontal="center" vertical="center"/>
    </xf>
    <xf numFmtId="0" fontId="0" fillId="0" borderId="10" xfId="0" applyBorder="1" applyAlignment="1">
      <alignment wrapText="1"/>
    </xf>
    <xf numFmtId="0" fontId="0" fillId="0" borderId="22"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wrapText="1"/>
    </xf>
    <xf numFmtId="3" fontId="0" fillId="0" borderId="10" xfId="0" applyNumberFormat="1" applyBorder="1" applyAlignment="1">
      <alignment horizontal="center" wrapText="1"/>
    </xf>
    <xf numFmtId="3" fontId="0" fillId="0" borderId="15" xfId="0" applyNumberFormat="1" applyBorder="1" applyAlignment="1">
      <alignment horizontal="center" wrapText="1"/>
    </xf>
    <xf numFmtId="3" fontId="0" fillId="0" borderId="16" xfId="0" applyNumberFormat="1" applyBorder="1" applyAlignment="1">
      <alignment horizontal="center" wrapText="1"/>
    </xf>
    <xf numFmtId="3" fontId="0" fillId="0" borderId="23" xfId="0" applyNumberFormat="1" applyFill="1" applyBorder="1" applyAlignment="1">
      <alignment horizontal="center" wrapText="1"/>
    </xf>
    <xf numFmtId="0" fontId="5" fillId="36" borderId="10" xfId="0" applyFont="1" applyFill="1" applyBorder="1" applyAlignment="1" applyProtection="1">
      <alignment horizontal="center" vertical="top" wrapText="1"/>
      <protection/>
    </xf>
    <xf numFmtId="0" fontId="5" fillId="36" borderId="10" xfId="0" applyFont="1" applyFill="1" applyBorder="1" applyAlignment="1" applyProtection="1">
      <alignment horizontal="center" vertical="top" wrapText="1"/>
      <protection locked="0"/>
    </xf>
    <xf numFmtId="0" fontId="5" fillId="36" borderId="10" xfId="0" applyFont="1" applyFill="1" applyBorder="1" applyAlignment="1" applyProtection="1">
      <alignment horizontal="center" vertical="top"/>
      <protection locked="0"/>
    </xf>
    <xf numFmtId="3" fontId="5" fillId="36" borderId="10" xfId="0" applyNumberFormat="1" applyFont="1" applyFill="1" applyBorder="1" applyAlignment="1" applyProtection="1">
      <alignment horizontal="center" vertical="top"/>
      <protection locked="0"/>
    </xf>
    <xf numFmtId="0" fontId="0" fillId="36" borderId="10" xfId="0" applyFill="1" applyBorder="1" applyAlignment="1">
      <alignment/>
    </xf>
    <xf numFmtId="0" fontId="5" fillId="36" borderId="10" xfId="0" applyFont="1" applyFill="1" applyBorder="1" applyAlignment="1" applyProtection="1">
      <alignment horizontal="center" vertical="top" wrapText="1"/>
      <protection/>
    </xf>
    <xf numFmtId="0" fontId="5" fillId="36" borderId="10" xfId="0" applyFont="1" applyFill="1" applyBorder="1" applyAlignment="1" applyProtection="1">
      <alignment horizontal="center" vertical="top"/>
      <protection/>
    </xf>
    <xf numFmtId="3" fontId="5" fillId="36" borderId="10" xfId="0" applyNumberFormat="1" applyFont="1" applyFill="1" applyBorder="1" applyAlignment="1" applyProtection="1">
      <alignment horizontal="center" vertical="top"/>
      <protection/>
    </xf>
    <xf numFmtId="0" fontId="5" fillId="36" borderId="24" xfId="0" applyFont="1" applyFill="1" applyBorder="1" applyAlignment="1" applyProtection="1">
      <alignment horizontal="center" vertical="top" wrapText="1"/>
      <protection locked="0"/>
    </xf>
    <xf numFmtId="0" fontId="5" fillId="36" borderId="14" xfId="0" applyFont="1" applyFill="1" applyBorder="1" applyAlignment="1" applyProtection="1">
      <alignment horizontal="center" vertical="top" wrapText="1"/>
      <protection/>
    </xf>
    <xf numFmtId="0" fontId="5" fillId="36" borderId="14" xfId="0" applyFont="1" applyFill="1" applyBorder="1" applyAlignment="1" applyProtection="1">
      <alignment horizontal="center" vertical="top" wrapText="1"/>
      <protection/>
    </xf>
    <xf numFmtId="0" fontId="5" fillId="36" borderId="14" xfId="0" applyFont="1" applyFill="1" applyBorder="1" applyAlignment="1" applyProtection="1">
      <alignment horizontal="center" vertical="top"/>
      <protection/>
    </xf>
    <xf numFmtId="3" fontId="5" fillId="0" borderId="10" xfId="0" applyNumberFormat="1" applyFont="1" applyFill="1" applyBorder="1" applyAlignment="1" applyProtection="1">
      <alignment horizontal="center" vertical="top"/>
      <protection/>
    </xf>
    <xf numFmtId="0" fontId="0" fillId="36" borderId="10" xfId="0" applyFill="1" applyBorder="1" applyAlignment="1">
      <alignment horizontal="center"/>
    </xf>
    <xf numFmtId="0" fontId="18" fillId="36" borderId="10" xfId="0" applyFont="1" applyFill="1" applyBorder="1" applyAlignment="1">
      <alignment horizontal="center" vertical="center"/>
    </xf>
    <xf numFmtId="170" fontId="0" fillId="0" borderId="0" xfId="43" applyFont="1" applyBorder="1" applyAlignment="1">
      <alignment/>
    </xf>
    <xf numFmtId="4" fontId="0" fillId="0" borderId="36" xfId="0" applyNumberFormat="1" applyBorder="1" applyAlignment="1">
      <alignment/>
    </xf>
    <xf numFmtId="4" fontId="0" fillId="0" borderId="33" xfId="0" applyNumberFormat="1" applyBorder="1" applyAlignment="1">
      <alignment/>
    </xf>
    <xf numFmtId="4" fontId="0" fillId="0" borderId="34" xfId="0" applyNumberFormat="1" applyBorder="1" applyAlignment="1">
      <alignment/>
    </xf>
    <xf numFmtId="4" fontId="0" fillId="0" borderId="31" xfId="0" applyNumberFormat="1" applyBorder="1" applyAlignment="1">
      <alignment/>
    </xf>
    <xf numFmtId="0" fontId="16" fillId="0" borderId="42" xfId="0" applyFont="1" applyBorder="1" applyAlignment="1">
      <alignment/>
    </xf>
    <xf numFmtId="0" fontId="16" fillId="0" borderId="30" xfId="0" applyFont="1" applyBorder="1" applyAlignment="1">
      <alignment horizontal="center"/>
    </xf>
    <xf numFmtId="4" fontId="0" fillId="0" borderId="30" xfId="0" applyNumberFormat="1" applyBorder="1" applyAlignment="1">
      <alignment/>
    </xf>
    <xf numFmtId="4" fontId="0" fillId="0" borderId="32" xfId="0" applyNumberFormat="1" applyBorder="1" applyAlignment="1">
      <alignment/>
    </xf>
    <xf numFmtId="4" fontId="0" fillId="0" borderId="35" xfId="0" applyNumberFormat="1" applyBorder="1" applyAlignment="1">
      <alignment/>
    </xf>
    <xf numFmtId="4" fontId="0" fillId="0" borderId="38" xfId="0" applyNumberFormat="1" applyBorder="1" applyAlignment="1">
      <alignment/>
    </xf>
    <xf numFmtId="0" fontId="0" fillId="0" borderId="43"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30" xfId="0" applyBorder="1" applyAlignment="1">
      <alignment horizontal="center"/>
    </xf>
    <xf numFmtId="0" fontId="16" fillId="0" borderId="30" xfId="0" applyFont="1" applyBorder="1" applyAlignment="1">
      <alignment/>
    </xf>
    <xf numFmtId="0" fontId="16" fillId="0" borderId="38" xfId="0" applyFont="1" applyBorder="1" applyAlignment="1">
      <alignment/>
    </xf>
    <xf numFmtId="0" fontId="16" fillId="0" borderId="35" xfId="0" applyFont="1" applyBorder="1" applyAlignment="1">
      <alignment/>
    </xf>
    <xf numFmtId="0" fontId="0" fillId="0" borderId="42" xfId="0" applyBorder="1" applyAlignment="1">
      <alignment horizontal="center"/>
    </xf>
    <xf numFmtId="0" fontId="16" fillId="0" borderId="42" xfId="0" applyFont="1" applyFill="1" applyBorder="1" applyAlignment="1">
      <alignment/>
    </xf>
    <xf numFmtId="0" fontId="30" fillId="36" borderId="0" xfId="0" applyFont="1" applyFill="1" applyAlignment="1">
      <alignment/>
    </xf>
    <xf numFmtId="0" fontId="0" fillId="36" borderId="0" xfId="0" applyFill="1" applyAlignment="1">
      <alignment/>
    </xf>
    <xf numFmtId="0" fontId="16" fillId="36" borderId="0" xfId="0" applyFont="1" applyFill="1" applyAlignment="1">
      <alignment/>
    </xf>
    <xf numFmtId="0" fontId="0" fillId="36" borderId="12" xfId="0" applyFill="1" applyBorder="1" applyAlignment="1">
      <alignment/>
    </xf>
    <xf numFmtId="0" fontId="16" fillId="36" borderId="43" xfId="0" applyFont="1" applyFill="1" applyBorder="1" applyAlignment="1">
      <alignment horizontal="center"/>
    </xf>
    <xf numFmtId="0" fontId="24" fillId="36" borderId="30" xfId="0" applyFont="1" applyFill="1" applyBorder="1" applyAlignment="1">
      <alignment/>
    </xf>
    <xf numFmtId="0" fontId="16" fillId="36" borderId="30" xfId="0" applyFont="1" applyFill="1" applyBorder="1" applyAlignment="1">
      <alignment horizontal="center"/>
    </xf>
    <xf numFmtId="0" fontId="16" fillId="36" borderId="30" xfId="0" applyFont="1" applyFill="1" applyBorder="1" applyAlignment="1">
      <alignment/>
    </xf>
    <xf numFmtId="0" fontId="0" fillId="0" borderId="23" xfId="0" applyBorder="1" applyAlignment="1">
      <alignment/>
    </xf>
    <xf numFmtId="0" fontId="0" fillId="0" borderId="25" xfId="0" applyBorder="1" applyAlignment="1">
      <alignment/>
    </xf>
    <xf numFmtId="0" fontId="0" fillId="0" borderId="41" xfId="0" applyBorder="1" applyAlignment="1">
      <alignment/>
    </xf>
    <xf numFmtId="3" fontId="0" fillId="0" borderId="13" xfId="0" applyNumberFormat="1" applyBorder="1" applyAlignment="1">
      <alignment horizontal="center" wrapText="1"/>
    </xf>
    <xf numFmtId="3" fontId="0" fillId="0" borderId="21" xfId="0" applyNumberFormat="1" applyBorder="1" applyAlignment="1">
      <alignment horizontal="center" wrapText="1"/>
    </xf>
    <xf numFmtId="3" fontId="0" fillId="0" borderId="25" xfId="0" applyNumberFormat="1" applyBorder="1" applyAlignment="1">
      <alignment horizontal="center" wrapText="1"/>
    </xf>
    <xf numFmtId="3" fontId="0" fillId="0" borderId="10" xfId="0" applyNumberFormat="1" applyFill="1" applyBorder="1" applyAlignment="1">
      <alignment horizontal="center" wrapText="1"/>
    </xf>
    <xf numFmtId="3" fontId="0" fillId="0" borderId="16" xfId="0" applyNumberFormat="1" applyFill="1" applyBorder="1" applyAlignment="1">
      <alignment horizontal="center" wrapText="1"/>
    </xf>
    <xf numFmtId="0" fontId="0" fillId="36" borderId="10" xfId="0" applyFont="1" applyFill="1" applyBorder="1" applyAlignment="1">
      <alignment wrapText="1"/>
    </xf>
    <xf numFmtId="0" fontId="0" fillId="36" borderId="22" xfId="0" applyFont="1" applyFill="1" applyBorder="1" applyAlignment="1">
      <alignment horizontal="center" wrapText="1"/>
    </xf>
    <xf numFmtId="0" fontId="0" fillId="36" borderId="10" xfId="0" applyFont="1" applyFill="1" applyBorder="1" applyAlignment="1">
      <alignment horizontal="center" wrapText="1"/>
    </xf>
    <xf numFmtId="0" fontId="0" fillId="36" borderId="22" xfId="0" applyFill="1" applyBorder="1" applyAlignment="1">
      <alignment/>
    </xf>
    <xf numFmtId="3" fontId="0" fillId="36" borderId="10" xfId="0" applyNumberFormat="1" applyFont="1" applyFill="1" applyBorder="1" applyAlignment="1">
      <alignment horizontal="center" wrapText="1"/>
    </xf>
    <xf numFmtId="0" fontId="0" fillId="36" borderId="13" xfId="0" applyFill="1" applyBorder="1" applyAlignment="1">
      <alignment horizontal="center" wrapText="1"/>
    </xf>
    <xf numFmtId="0" fontId="0" fillId="36" borderId="16" xfId="0" applyFont="1" applyFill="1" applyBorder="1" applyAlignment="1">
      <alignment wrapText="1"/>
    </xf>
    <xf numFmtId="0" fontId="0" fillId="36" borderId="23" xfId="0" applyFont="1" applyFill="1" applyBorder="1" applyAlignment="1">
      <alignment horizontal="center" wrapText="1"/>
    </xf>
    <xf numFmtId="0" fontId="0" fillId="36" borderId="16" xfId="0" applyFont="1" applyFill="1" applyBorder="1" applyAlignment="1">
      <alignment horizontal="center" wrapText="1"/>
    </xf>
    <xf numFmtId="0" fontId="0" fillId="36" borderId="23" xfId="0" applyFill="1" applyBorder="1" applyAlignment="1">
      <alignment/>
    </xf>
    <xf numFmtId="3" fontId="0" fillId="36" borderId="16" xfId="0" applyNumberFormat="1" applyFont="1" applyFill="1" applyBorder="1" applyAlignment="1">
      <alignment horizontal="center" wrapText="1"/>
    </xf>
    <xf numFmtId="0" fontId="0" fillId="36" borderId="25" xfId="0" applyFill="1" applyBorder="1" applyAlignment="1">
      <alignment horizontal="center" wrapText="1"/>
    </xf>
    <xf numFmtId="0" fontId="0" fillId="36" borderId="15" xfId="0" applyFont="1" applyFill="1" applyBorder="1" applyAlignment="1">
      <alignment wrapText="1"/>
    </xf>
    <xf numFmtId="0" fontId="0" fillId="36" borderId="0" xfId="0" applyFont="1" applyFill="1" applyBorder="1" applyAlignment="1">
      <alignment horizontal="center" wrapText="1"/>
    </xf>
    <xf numFmtId="0" fontId="0" fillId="36" borderId="15" xfId="0" applyFont="1" applyFill="1" applyBorder="1" applyAlignment="1">
      <alignment horizontal="center" wrapText="1"/>
    </xf>
    <xf numFmtId="0" fontId="0" fillId="36" borderId="0" xfId="0" applyFill="1" applyBorder="1" applyAlignment="1">
      <alignment/>
    </xf>
    <xf numFmtId="3" fontId="0" fillId="36" borderId="15" xfId="0" applyNumberFormat="1" applyFont="1" applyFill="1" applyBorder="1" applyAlignment="1">
      <alignment horizontal="center" wrapText="1"/>
    </xf>
    <xf numFmtId="0" fontId="0" fillId="36" borderId="21" xfId="0" applyFill="1" applyBorder="1" applyAlignment="1">
      <alignment horizontal="center" wrapText="1"/>
    </xf>
    <xf numFmtId="0" fontId="0" fillId="36" borderId="13" xfId="0" applyFill="1" applyBorder="1" applyAlignment="1">
      <alignment/>
    </xf>
    <xf numFmtId="0" fontId="0" fillId="36" borderId="25" xfId="0" applyFill="1" applyBorder="1" applyAlignment="1">
      <alignment/>
    </xf>
    <xf numFmtId="0" fontId="0" fillId="36" borderId="14" xfId="0" applyFill="1" applyBorder="1" applyAlignment="1">
      <alignment wrapText="1"/>
    </xf>
    <xf numFmtId="0" fontId="0" fillId="36" borderId="10" xfId="0" applyFill="1" applyBorder="1" applyAlignment="1">
      <alignment horizontal="center" wrapText="1"/>
    </xf>
    <xf numFmtId="3" fontId="0" fillId="36" borderId="14" xfId="0" applyNumberFormat="1" applyFill="1" applyBorder="1" applyAlignment="1">
      <alignment horizontal="center" wrapText="1"/>
    </xf>
    <xf numFmtId="0" fontId="0" fillId="36" borderId="14" xfId="0" applyFill="1" applyBorder="1" applyAlignment="1">
      <alignment horizontal="center" wrapText="1"/>
    </xf>
    <xf numFmtId="0" fontId="0" fillId="36" borderId="24" xfId="0" applyFill="1" applyBorder="1" applyAlignment="1">
      <alignment/>
    </xf>
    <xf numFmtId="0" fontId="0" fillId="36" borderId="10" xfId="0" applyFill="1" applyBorder="1" applyAlignment="1">
      <alignment wrapText="1"/>
    </xf>
    <xf numFmtId="0" fontId="0" fillId="36" borderId="22" xfId="0" applyFill="1" applyBorder="1" applyAlignment="1">
      <alignment horizontal="center" wrapText="1"/>
    </xf>
    <xf numFmtId="3" fontId="0" fillId="36" borderId="10" xfId="0" applyNumberFormat="1" applyFill="1" applyBorder="1" applyAlignment="1">
      <alignment horizontal="center" wrapText="1"/>
    </xf>
    <xf numFmtId="0" fontId="0" fillId="36" borderId="15" xfId="0" applyFill="1" applyBorder="1" applyAlignment="1">
      <alignment horizontal="center" wrapText="1"/>
    </xf>
    <xf numFmtId="3" fontId="0" fillId="36" borderId="13" xfId="0" applyNumberFormat="1" applyFill="1" applyBorder="1" applyAlignment="1">
      <alignment horizontal="center" wrapText="1"/>
    </xf>
    <xf numFmtId="0" fontId="0" fillId="36" borderId="24" xfId="0" applyFill="1" applyBorder="1" applyAlignment="1">
      <alignment horizontal="center" wrapText="1"/>
    </xf>
    <xf numFmtId="3" fontId="0" fillId="36" borderId="16" xfId="0" applyNumberFormat="1" applyFill="1" applyBorder="1" applyAlignment="1">
      <alignment horizontal="center" wrapText="1"/>
    </xf>
    <xf numFmtId="0" fontId="0" fillId="36" borderId="16" xfId="0" applyFill="1" applyBorder="1" applyAlignment="1">
      <alignment horizontal="center" wrapText="1"/>
    </xf>
    <xf numFmtId="3" fontId="0" fillId="36" borderId="25" xfId="0" applyNumberFormat="1" applyFill="1" applyBorder="1" applyAlignment="1">
      <alignment horizontal="center" wrapText="1"/>
    </xf>
    <xf numFmtId="3" fontId="0" fillId="36" borderId="21" xfId="0" applyNumberFormat="1" applyFill="1" applyBorder="1" applyAlignment="1">
      <alignment horizontal="center" wrapText="1"/>
    </xf>
    <xf numFmtId="0" fontId="0" fillId="36" borderId="16" xfId="0" applyFill="1" applyBorder="1" applyAlignment="1">
      <alignment wrapText="1"/>
    </xf>
    <xf numFmtId="0" fontId="0" fillId="36" borderId="23" xfId="0" applyFill="1" applyBorder="1" applyAlignment="1">
      <alignment horizontal="center" wrapText="1"/>
    </xf>
    <xf numFmtId="0" fontId="0" fillId="36" borderId="20" xfId="0" applyFill="1" applyBorder="1" applyAlignment="1">
      <alignment horizontal="center" wrapText="1"/>
    </xf>
    <xf numFmtId="3" fontId="0" fillId="36" borderId="23" xfId="0" applyNumberFormat="1" applyFill="1" applyBorder="1" applyAlignment="1">
      <alignment horizontal="center" wrapText="1"/>
    </xf>
    <xf numFmtId="0" fontId="0" fillId="36" borderId="15" xfId="0" applyFill="1" applyBorder="1" applyAlignment="1">
      <alignment wrapText="1"/>
    </xf>
    <xf numFmtId="0" fontId="0" fillId="36" borderId="0" xfId="0" applyFill="1" applyBorder="1" applyAlignment="1">
      <alignment horizontal="center" wrapText="1"/>
    </xf>
    <xf numFmtId="3" fontId="0" fillId="36" borderId="15" xfId="0" applyNumberFormat="1" applyFill="1" applyBorder="1" applyAlignment="1">
      <alignment horizontal="center" wrapText="1"/>
    </xf>
    <xf numFmtId="3" fontId="0" fillId="36" borderId="22" xfId="0" applyNumberFormat="1" applyFill="1" applyBorder="1" applyAlignment="1">
      <alignment horizontal="center" wrapText="1"/>
    </xf>
    <xf numFmtId="3" fontId="0" fillId="36" borderId="0" xfId="0" applyNumberFormat="1" applyFill="1" applyBorder="1" applyAlignment="1">
      <alignment horizontal="center" wrapText="1"/>
    </xf>
    <xf numFmtId="3" fontId="0" fillId="36" borderId="19" xfId="0" applyNumberFormat="1" applyFill="1" applyBorder="1" applyAlignment="1">
      <alignment horizontal="center" wrapText="1"/>
    </xf>
    <xf numFmtId="3" fontId="0" fillId="36" borderId="20" xfId="0" applyNumberFormat="1" applyFill="1" applyBorder="1" applyAlignment="1">
      <alignment horizontal="center" wrapText="1"/>
    </xf>
    <xf numFmtId="3" fontId="0" fillId="36" borderId="18" xfId="0" applyNumberFormat="1" applyFill="1" applyBorder="1" applyAlignment="1">
      <alignment horizontal="center" wrapText="1"/>
    </xf>
    <xf numFmtId="0" fontId="0" fillId="36" borderId="21" xfId="0" applyFill="1" applyBorder="1" applyAlignment="1">
      <alignment/>
    </xf>
    <xf numFmtId="3" fontId="0" fillId="36" borderId="24" xfId="0" applyNumberFormat="1" applyFill="1" applyBorder="1" applyAlignment="1">
      <alignment horizontal="center" wrapText="1"/>
    </xf>
    <xf numFmtId="3" fontId="0" fillId="36" borderId="17" xfId="0" applyNumberFormat="1" applyFill="1" applyBorder="1" applyAlignment="1">
      <alignment horizontal="center" wrapText="1"/>
    </xf>
    <xf numFmtId="3" fontId="0" fillId="0" borderId="22" xfId="0" applyNumberFormat="1" applyFill="1" applyBorder="1" applyAlignment="1">
      <alignment horizontal="center" wrapText="1"/>
    </xf>
    <xf numFmtId="0" fontId="0" fillId="0" borderId="17" xfId="0" applyBorder="1" applyAlignment="1">
      <alignment wrapText="1"/>
    </xf>
    <xf numFmtId="0" fontId="0" fillId="0" borderId="20" xfId="0" applyBorder="1" applyAlignment="1">
      <alignment wrapText="1"/>
    </xf>
    <xf numFmtId="3" fontId="0" fillId="0" borderId="18" xfId="0" applyNumberFormat="1" applyBorder="1" applyAlignment="1">
      <alignment horizontal="center" wrapText="1"/>
    </xf>
    <xf numFmtId="3" fontId="0" fillId="0" borderId="20" xfId="0" applyNumberFormat="1" applyBorder="1" applyAlignment="1">
      <alignment horizontal="center" wrapText="1"/>
    </xf>
    <xf numFmtId="3" fontId="0" fillId="0" borderId="17" xfId="0" applyNumberFormat="1" applyBorder="1" applyAlignment="1">
      <alignment horizontal="center" wrapText="1"/>
    </xf>
    <xf numFmtId="3" fontId="0" fillId="0" borderId="0" xfId="0" applyNumberFormat="1" applyFill="1" applyBorder="1" applyAlignment="1">
      <alignment horizontal="center" wrapText="1"/>
    </xf>
    <xf numFmtId="0" fontId="0" fillId="0" borderId="24" xfId="0" applyBorder="1" applyAlignment="1">
      <alignment horizontal="center" wrapText="1"/>
    </xf>
    <xf numFmtId="3" fontId="0" fillId="0" borderId="41" xfId="0" applyNumberFormat="1" applyBorder="1" applyAlignment="1">
      <alignment horizontal="center" wrapText="1"/>
    </xf>
    <xf numFmtId="3" fontId="0" fillId="0" borderId="19" xfId="0" applyNumberFormat="1" applyBorder="1" applyAlignment="1">
      <alignment horizontal="center" wrapText="1"/>
    </xf>
    <xf numFmtId="3" fontId="0" fillId="0" borderId="15" xfId="0" applyNumberFormat="1" applyFill="1" applyBorder="1" applyAlignment="1">
      <alignment horizontal="center" wrapText="1"/>
    </xf>
    <xf numFmtId="3" fontId="0" fillId="0" borderId="24" xfId="0" applyNumberFormat="1" applyFill="1" applyBorder="1" applyAlignment="1">
      <alignment horizontal="center" wrapText="1"/>
    </xf>
    <xf numFmtId="3" fontId="0" fillId="36" borderId="41" xfId="0" applyNumberFormat="1" applyFill="1" applyBorder="1" applyAlignment="1">
      <alignment horizontal="center" wrapText="1"/>
    </xf>
    <xf numFmtId="3" fontId="0" fillId="36" borderId="20" xfId="0" applyNumberFormat="1" applyFill="1" applyBorder="1" applyAlignment="1">
      <alignment horizontal="center"/>
    </xf>
    <xf numFmtId="3" fontId="0" fillId="36" borderId="18" xfId="0" applyNumberFormat="1" applyFill="1" applyBorder="1" applyAlignment="1">
      <alignment horizontal="center"/>
    </xf>
    <xf numFmtId="3" fontId="0" fillId="36" borderId="0" xfId="0" applyNumberFormat="1" applyFill="1" applyBorder="1" applyAlignment="1">
      <alignment horizontal="center"/>
    </xf>
    <xf numFmtId="3" fontId="0" fillId="36" borderId="22" xfId="0" applyNumberFormat="1" applyFill="1" applyBorder="1" applyAlignment="1">
      <alignment horizontal="center"/>
    </xf>
    <xf numFmtId="3" fontId="0" fillId="36" borderId="23" xfId="0" applyNumberFormat="1" applyFill="1" applyBorder="1" applyAlignment="1">
      <alignment horizontal="center"/>
    </xf>
    <xf numFmtId="3" fontId="0" fillId="0" borderId="22" xfId="0" applyNumberFormat="1" applyBorder="1" applyAlignment="1">
      <alignment horizontal="center"/>
    </xf>
    <xf numFmtId="3" fontId="0" fillId="0" borderId="20" xfId="0" applyNumberFormat="1" applyBorder="1" applyAlignment="1">
      <alignment horizontal="center"/>
    </xf>
    <xf numFmtId="3" fontId="0" fillId="0" borderId="0" xfId="0" applyNumberFormat="1" applyBorder="1" applyAlignment="1">
      <alignment horizontal="center"/>
    </xf>
    <xf numFmtId="3" fontId="0" fillId="0" borderId="17" xfId="0" applyNumberFormat="1" applyBorder="1" applyAlignment="1">
      <alignment horizontal="center"/>
    </xf>
    <xf numFmtId="3" fontId="0" fillId="0" borderId="23" xfId="0" applyNumberFormat="1" applyBorder="1" applyAlignment="1">
      <alignment horizontal="center"/>
    </xf>
    <xf numFmtId="3" fontId="0" fillId="0" borderId="18" xfId="0" applyNumberFormat="1" applyBorder="1" applyAlignment="1">
      <alignment horizontal="center"/>
    </xf>
    <xf numFmtId="3" fontId="0" fillId="36" borderId="17" xfId="0" applyNumberFormat="1" applyFill="1" applyBorder="1" applyAlignment="1">
      <alignment horizontal="center"/>
    </xf>
    <xf numFmtId="0" fontId="16" fillId="34" borderId="14" xfId="0" applyFont="1" applyFill="1" applyBorder="1" applyAlignment="1">
      <alignment horizontal="center" wrapText="1"/>
    </xf>
    <xf numFmtId="0" fontId="16" fillId="34" borderId="0" xfId="0" applyFont="1" applyFill="1" applyBorder="1" applyAlignment="1">
      <alignment horizontal="center" wrapText="1"/>
    </xf>
    <xf numFmtId="0" fontId="16" fillId="34" borderId="19" xfId="0" applyFont="1" applyFill="1" applyBorder="1" applyAlignment="1">
      <alignment horizontal="center" wrapText="1"/>
    </xf>
    <xf numFmtId="3" fontId="0" fillId="36" borderId="24" xfId="0" applyNumberFormat="1" applyFill="1" applyBorder="1" applyAlignment="1">
      <alignment horizontal="center"/>
    </xf>
    <xf numFmtId="3" fontId="0" fillId="36" borderId="14" xfId="0" applyNumberFormat="1" applyFill="1" applyBorder="1" applyAlignment="1">
      <alignment horizontal="center"/>
    </xf>
    <xf numFmtId="3" fontId="0" fillId="36" borderId="19" xfId="0" applyNumberFormat="1" applyFill="1" applyBorder="1" applyAlignment="1">
      <alignment horizontal="center"/>
    </xf>
    <xf numFmtId="3" fontId="0" fillId="36" borderId="10" xfId="0" applyNumberFormat="1" applyFill="1" applyBorder="1" applyAlignment="1">
      <alignment horizontal="center"/>
    </xf>
    <xf numFmtId="3" fontId="0" fillId="36" borderId="16" xfId="0" applyNumberFormat="1" applyFill="1" applyBorder="1" applyAlignment="1">
      <alignment horizontal="center"/>
    </xf>
    <xf numFmtId="3" fontId="0" fillId="36" borderId="15" xfId="0" applyNumberFormat="1" applyFill="1" applyBorder="1" applyAlignment="1">
      <alignment horizontal="center"/>
    </xf>
    <xf numFmtId="3" fontId="0" fillId="0" borderId="10"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36" borderId="0" xfId="0" applyNumberFormat="1" applyFill="1" applyAlignment="1">
      <alignment horizontal="center"/>
    </xf>
    <xf numFmtId="3" fontId="0" fillId="0" borderId="0" xfId="0" applyNumberFormat="1" applyAlignment="1">
      <alignment horizontal="center"/>
    </xf>
    <xf numFmtId="3" fontId="0" fillId="0" borderId="14" xfId="0" applyNumberFormat="1" applyBorder="1" applyAlignment="1">
      <alignment horizontal="center"/>
    </xf>
    <xf numFmtId="3" fontId="0" fillId="0" borderId="24" xfId="0" applyNumberFormat="1" applyBorder="1" applyAlignment="1">
      <alignment horizontal="center"/>
    </xf>
    <xf numFmtId="0" fontId="1"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0" fontId="5" fillId="0" borderId="0" xfId="0" applyNumberFormat="1" applyFont="1" applyFill="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39" xfId="0" applyFont="1" applyFill="1" applyBorder="1" applyAlignment="1" applyProtection="1">
      <alignment horizontal="left"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32"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left" vertical="center"/>
      <protection/>
    </xf>
    <xf numFmtId="0" fontId="5" fillId="0" borderId="37" xfId="0" applyFont="1" applyFill="1" applyBorder="1" applyAlignment="1" applyProtection="1">
      <alignment horizontal="left" vertical="center"/>
      <protection/>
    </xf>
    <xf numFmtId="0" fontId="31" fillId="37" borderId="44" xfId="0" applyFont="1" applyFill="1" applyBorder="1" applyAlignment="1">
      <alignment horizontal="center"/>
    </xf>
    <xf numFmtId="0" fontId="31" fillId="37" borderId="45" xfId="0" applyFont="1" applyFill="1" applyBorder="1" applyAlignment="1">
      <alignment horizontal="center"/>
    </xf>
    <xf numFmtId="0" fontId="31" fillId="37" borderId="15" xfId="0" applyFont="1" applyFill="1" applyBorder="1" applyAlignment="1">
      <alignment horizontal="center"/>
    </xf>
    <xf numFmtId="0" fontId="31" fillId="37" borderId="21" xfId="0" applyFont="1" applyFill="1" applyBorder="1" applyAlignment="1">
      <alignment horizontal="center"/>
    </xf>
    <xf numFmtId="3" fontId="31" fillId="37" borderId="14" xfId="0" applyNumberFormat="1" applyFont="1" applyFill="1" applyBorder="1" applyAlignment="1">
      <alignment horizontal="center"/>
    </xf>
    <xf numFmtId="0" fontId="34" fillId="0" borderId="0" xfId="0" applyFont="1" applyFill="1" applyAlignment="1" applyProtection="1">
      <alignment vertical="center"/>
      <protection/>
    </xf>
    <xf numFmtId="0" fontId="35" fillId="0" borderId="0" xfId="0" applyFont="1" applyFill="1" applyAlignment="1" applyProtection="1">
      <alignment horizontal="left" vertical="center"/>
      <protection/>
    </xf>
    <xf numFmtId="0" fontId="35" fillId="0" borderId="0" xfId="0" applyFont="1" applyFill="1" applyAlignment="1" applyProtection="1">
      <alignment vertical="center"/>
      <protection/>
    </xf>
    <xf numFmtId="0" fontId="35" fillId="0" borderId="0" xfId="0" applyFont="1" applyFill="1" applyAlignment="1" applyProtection="1">
      <alignment vertical="center"/>
      <protection/>
    </xf>
    <xf numFmtId="3" fontId="31" fillId="37" borderId="46" xfId="0" applyNumberFormat="1" applyFont="1" applyFill="1" applyBorder="1" applyAlignment="1">
      <alignment horizontal="center"/>
    </xf>
    <xf numFmtId="0" fontId="31" fillId="37" borderId="46" xfId="0" applyFont="1" applyFill="1" applyBorder="1" applyAlignment="1">
      <alignment horizontal="center" vertical="justify"/>
    </xf>
    <xf numFmtId="0" fontId="31" fillId="37" borderId="47" xfId="0" applyFont="1" applyFill="1" applyBorder="1" applyAlignment="1">
      <alignment/>
    </xf>
    <xf numFmtId="0" fontId="5" fillId="37" borderId="48" xfId="0" applyFont="1" applyFill="1" applyBorder="1" applyAlignment="1" applyProtection="1">
      <alignment vertical="center"/>
      <protection/>
    </xf>
    <xf numFmtId="1" fontId="1" fillId="0" borderId="0" xfId="0" applyNumberFormat="1" applyFont="1" applyFill="1" applyAlignment="1" applyProtection="1">
      <alignment horizontal="center" vertical="center"/>
      <protection/>
    </xf>
    <xf numFmtId="1" fontId="1" fillId="0" borderId="0" xfId="0" applyNumberFormat="1" applyFont="1" applyFill="1" applyAlignment="1" applyProtection="1">
      <alignment horizontal="center" vertical="center" wrapText="1"/>
      <protection/>
    </xf>
    <xf numFmtId="1" fontId="1" fillId="0" borderId="0" xfId="0" applyNumberFormat="1" applyFont="1" applyFill="1" applyAlignment="1" applyProtection="1">
      <alignment vertical="center"/>
      <protection/>
    </xf>
    <xf numFmtId="1" fontId="1" fillId="0" borderId="0" xfId="0" applyNumberFormat="1" applyFont="1" applyFill="1" applyBorder="1" applyAlignment="1" applyProtection="1">
      <alignment horizontal="center" vertical="center"/>
      <protection/>
    </xf>
    <xf numFmtId="1" fontId="31" fillId="37" borderId="44" xfId="0" applyNumberFormat="1" applyFont="1" applyFill="1" applyBorder="1" applyAlignment="1">
      <alignment horizontal="center"/>
    </xf>
    <xf numFmtId="1" fontId="31" fillId="37" borderId="45" xfId="0" applyNumberFormat="1" applyFont="1" applyFill="1" applyBorder="1" applyAlignment="1">
      <alignment horizontal="center"/>
    </xf>
    <xf numFmtId="1" fontId="31" fillId="37" borderId="15" xfId="0" applyNumberFormat="1" applyFont="1" applyFill="1" applyBorder="1" applyAlignment="1">
      <alignment horizontal="center"/>
    </xf>
    <xf numFmtId="1" fontId="31" fillId="37" borderId="21" xfId="0" applyNumberFormat="1" applyFont="1" applyFill="1" applyBorder="1" applyAlignment="1">
      <alignment horizontal="center"/>
    </xf>
    <xf numFmtId="1" fontId="31" fillId="37" borderId="14" xfId="0" applyNumberFormat="1" applyFont="1" applyFill="1" applyBorder="1" applyAlignment="1">
      <alignment horizontal="center"/>
    </xf>
    <xf numFmtId="1" fontId="31" fillId="37" borderId="46" xfId="0" applyNumberFormat="1" applyFont="1" applyFill="1" applyBorder="1" applyAlignment="1">
      <alignment horizontal="center"/>
    </xf>
    <xf numFmtId="1" fontId="31" fillId="37" borderId="46" xfId="0" applyNumberFormat="1" applyFont="1" applyFill="1" applyBorder="1" applyAlignment="1">
      <alignment horizontal="center" vertical="justify"/>
    </xf>
    <xf numFmtId="1" fontId="31" fillId="37" borderId="47" xfId="0" applyNumberFormat="1" applyFont="1" applyFill="1" applyBorder="1" applyAlignment="1">
      <alignment/>
    </xf>
    <xf numFmtId="1" fontId="5" fillId="37" borderId="48" xfId="0" applyNumberFormat="1" applyFont="1" applyFill="1" applyBorder="1" applyAlignment="1" applyProtection="1">
      <alignment vertical="center"/>
      <protection/>
    </xf>
    <xf numFmtId="1" fontId="5" fillId="0" borderId="0" xfId="0" applyNumberFormat="1" applyFont="1" applyFill="1" applyAlignment="1" applyProtection="1">
      <alignment vertical="center"/>
      <protection/>
    </xf>
    <xf numFmtId="1" fontId="1" fillId="0" borderId="0" xfId="0" applyNumberFormat="1" applyFont="1" applyFill="1" applyAlignment="1" applyProtection="1">
      <alignment horizontal="right" vertical="center"/>
      <protection/>
    </xf>
    <xf numFmtId="1" fontId="2" fillId="0" borderId="0" xfId="0" applyNumberFormat="1" applyFont="1" applyFill="1" applyAlignment="1" applyProtection="1">
      <alignment horizontal="center" vertical="center" wrapText="1"/>
      <protection/>
    </xf>
    <xf numFmtId="1" fontId="5" fillId="0" borderId="0" xfId="0" applyNumberFormat="1" applyFont="1" applyFill="1" applyAlignment="1" applyProtection="1">
      <alignment horizontal="center" vertical="center"/>
      <protection/>
    </xf>
    <xf numFmtId="1" fontId="5" fillId="0" borderId="0" xfId="0" applyNumberFormat="1" applyFont="1" applyFill="1" applyBorder="1" applyAlignment="1" applyProtection="1">
      <alignment horizontal="center" vertical="center"/>
      <protection/>
    </xf>
    <xf numFmtId="1" fontId="31" fillId="33" borderId="45" xfId="0" applyNumberFormat="1" applyFont="1" applyFill="1" applyBorder="1" applyAlignment="1">
      <alignment horizontal="center"/>
    </xf>
    <xf numFmtId="1" fontId="31" fillId="33" borderId="21" xfId="0" applyNumberFormat="1" applyFont="1" applyFill="1" applyBorder="1" applyAlignment="1">
      <alignment horizontal="center"/>
    </xf>
    <xf numFmtId="1" fontId="31" fillId="33" borderId="14" xfId="0" applyNumberFormat="1" applyFont="1" applyFill="1" applyBorder="1" applyAlignment="1">
      <alignment horizontal="center"/>
    </xf>
    <xf numFmtId="1" fontId="31" fillId="33" borderId="46" xfId="0" applyNumberFormat="1" applyFont="1" applyFill="1" applyBorder="1" applyAlignment="1">
      <alignment horizontal="center"/>
    </xf>
    <xf numFmtId="1" fontId="31" fillId="33" borderId="47" xfId="0" applyNumberFormat="1" applyFont="1" applyFill="1" applyBorder="1" applyAlignment="1">
      <alignment/>
    </xf>
    <xf numFmtId="0" fontId="10" fillId="0" borderId="0" xfId="0" applyFont="1" applyFill="1" applyAlignment="1" applyProtection="1">
      <alignment vertical="center"/>
      <protection/>
    </xf>
    <xf numFmtId="0" fontId="26" fillId="0" borderId="10" xfId="0" applyFont="1" applyFill="1" applyBorder="1" applyAlignment="1" applyProtection="1">
      <alignment horizontal="center" vertical="center" wrapText="1"/>
      <protection locked="0"/>
    </xf>
    <xf numFmtId="0" fontId="39" fillId="37" borderId="15" xfId="0" applyFont="1" applyFill="1" applyBorder="1" applyAlignment="1">
      <alignment horizontal="center" vertical="center"/>
    </xf>
    <xf numFmtId="1" fontId="39" fillId="37" borderId="15" xfId="0" applyNumberFormat="1" applyFont="1" applyFill="1" applyBorder="1" applyAlignment="1">
      <alignment horizontal="center" vertical="center"/>
    </xf>
    <xf numFmtId="0" fontId="5" fillId="0" borderId="0" xfId="0" applyFont="1" applyFill="1" applyBorder="1" applyAlignment="1" applyProtection="1">
      <alignment horizontal="left" vertical="center"/>
      <protection/>
    </xf>
    <xf numFmtId="1" fontId="5" fillId="0" borderId="0" xfId="0" applyNumberFormat="1" applyFont="1" applyFill="1" applyBorder="1" applyAlignment="1" applyProtection="1">
      <alignment vertical="center"/>
      <protection/>
    </xf>
    <xf numFmtId="0" fontId="39" fillId="37" borderId="46" xfId="0" applyFont="1" applyFill="1" applyBorder="1" applyAlignment="1">
      <alignment vertical="center"/>
    </xf>
    <xf numFmtId="0" fontId="3" fillId="0" borderId="0" xfId="0" applyFont="1" applyFill="1" applyAlignment="1" applyProtection="1">
      <alignment vertical="center"/>
      <protection/>
    </xf>
    <xf numFmtId="1" fontId="3" fillId="0" borderId="0" xfId="0" applyNumberFormat="1" applyFont="1" applyFill="1" applyBorder="1" applyAlignment="1" applyProtection="1">
      <alignment horizontal="center" vertical="center"/>
      <protection/>
    </xf>
    <xf numFmtId="1" fontId="3" fillId="0" borderId="0" xfId="0" applyNumberFormat="1" applyFont="1" applyFill="1" applyAlignment="1" applyProtection="1">
      <alignment horizontal="center" vertical="center"/>
      <protection/>
    </xf>
    <xf numFmtId="1" fontId="39" fillId="37" borderId="46" xfId="0" applyNumberFormat="1" applyFont="1" applyFill="1" applyBorder="1" applyAlignment="1">
      <alignment vertical="center"/>
    </xf>
    <xf numFmtId="1" fontId="3" fillId="0" borderId="0" xfId="0" applyNumberFormat="1" applyFont="1" applyFill="1" applyAlignment="1" applyProtection="1">
      <alignment vertical="center"/>
      <protection/>
    </xf>
    <xf numFmtId="1" fontId="3" fillId="0" borderId="49" xfId="0" applyNumberFormat="1" applyFont="1" applyFill="1" applyBorder="1" applyAlignment="1" applyProtection="1">
      <alignment horizontal="center" vertical="center"/>
      <protection/>
    </xf>
    <xf numFmtId="1" fontId="3" fillId="0" borderId="50" xfId="0" applyNumberFormat="1" applyFont="1" applyFill="1" applyBorder="1" applyAlignment="1" applyProtection="1">
      <alignment horizontal="center" vertical="center" wrapText="1"/>
      <protection/>
    </xf>
    <xf numFmtId="1" fontId="3" fillId="0" borderId="26"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wrapText="1"/>
      <protection/>
    </xf>
    <xf numFmtId="1" fontId="3" fillId="0" borderId="10" xfId="0" applyNumberFormat="1" applyFont="1" applyFill="1" applyBorder="1" applyAlignment="1" applyProtection="1">
      <alignment horizontal="center" vertical="center"/>
      <protection/>
    </xf>
    <xf numFmtId="1" fontId="3" fillId="0" borderId="27" xfId="0" applyNumberFormat="1" applyFont="1" applyFill="1" applyBorder="1" applyAlignment="1" applyProtection="1">
      <alignment horizontal="center" vertical="center"/>
      <protection/>
    </xf>
    <xf numFmtId="1" fontId="3" fillId="0" borderId="51" xfId="0" applyNumberFormat="1" applyFont="1" applyFill="1" applyBorder="1" applyAlignment="1" applyProtection="1">
      <alignment horizontal="center" vertical="center"/>
      <protection/>
    </xf>
    <xf numFmtId="1" fontId="3" fillId="0" borderId="0" xfId="0" applyNumberFormat="1" applyFont="1" applyFill="1" applyBorder="1" applyAlignment="1" applyProtection="1">
      <alignment vertical="center"/>
      <protection/>
    </xf>
    <xf numFmtId="1" fontId="3" fillId="35" borderId="50" xfId="0" applyNumberFormat="1" applyFont="1" applyFill="1" applyBorder="1" applyAlignment="1" applyProtection="1">
      <alignment horizontal="center" vertical="center" wrapText="1"/>
      <protection/>
    </xf>
    <xf numFmtId="1" fontId="3" fillId="35" borderId="10" xfId="0" applyNumberFormat="1" applyFont="1" applyFill="1" applyBorder="1" applyAlignment="1" applyProtection="1">
      <alignment horizontal="center" vertical="center" wrapText="1"/>
      <protection/>
    </xf>
    <xf numFmtId="1" fontId="3" fillId="35" borderId="10" xfId="0" applyNumberFormat="1" applyFont="1" applyFill="1" applyBorder="1" applyAlignment="1" applyProtection="1">
      <alignment horizontal="center" vertical="center"/>
      <protection/>
    </xf>
    <xf numFmtId="1" fontId="39" fillId="33" borderId="15" xfId="0" applyNumberFormat="1" applyFont="1" applyFill="1" applyBorder="1" applyAlignment="1">
      <alignment horizontal="center" vertical="center"/>
    </xf>
    <xf numFmtId="1" fontId="39" fillId="33" borderId="46" xfId="0" applyNumberFormat="1" applyFont="1" applyFill="1" applyBorder="1" applyAlignment="1">
      <alignment vertical="center"/>
    </xf>
    <xf numFmtId="3" fontId="31" fillId="34" borderId="14" xfId="0" applyNumberFormat="1" applyFont="1" applyFill="1" applyBorder="1" applyAlignment="1">
      <alignment horizontal="center"/>
    </xf>
    <xf numFmtId="3" fontId="31" fillId="34" borderId="46" xfId="0" applyNumberFormat="1" applyFont="1" applyFill="1" applyBorder="1" applyAlignment="1">
      <alignment horizontal="center"/>
    </xf>
    <xf numFmtId="1" fontId="31" fillId="34" borderId="14" xfId="0" applyNumberFormat="1" applyFont="1" applyFill="1" applyBorder="1" applyAlignment="1">
      <alignment horizontal="center"/>
    </xf>
    <xf numFmtId="1" fontId="31" fillId="34" borderId="46" xfId="0" applyNumberFormat="1" applyFont="1" applyFill="1" applyBorder="1" applyAlignment="1">
      <alignment horizontal="center"/>
    </xf>
    <xf numFmtId="3" fontId="38" fillId="36" borderId="10" xfId="0" applyNumberFormat="1" applyFont="1" applyFill="1" applyBorder="1" applyAlignment="1" applyProtection="1">
      <alignment horizontal="center" vertical="top"/>
      <protection locked="0"/>
    </xf>
    <xf numFmtId="3" fontId="38" fillId="0" borderId="10" xfId="0" applyNumberFormat="1" applyFont="1" applyFill="1" applyBorder="1" applyAlignment="1" applyProtection="1">
      <alignment horizontal="center" vertical="top"/>
      <protection locked="0"/>
    </xf>
    <xf numFmtId="3" fontId="38" fillId="36" borderId="10" xfId="0" applyNumberFormat="1" applyFont="1" applyFill="1" applyBorder="1" applyAlignment="1" applyProtection="1">
      <alignment horizontal="center" vertical="top"/>
      <protection/>
    </xf>
    <xf numFmtId="3" fontId="40" fillId="36" borderId="10" xfId="0" applyNumberFormat="1" applyFont="1" applyFill="1" applyBorder="1" applyAlignment="1" applyProtection="1">
      <alignment horizontal="center" vertical="center"/>
      <protection/>
    </xf>
    <xf numFmtId="1" fontId="31" fillId="38" borderId="14" xfId="0" applyNumberFormat="1" applyFont="1" applyFill="1" applyBorder="1" applyAlignment="1">
      <alignment horizontal="center"/>
    </xf>
    <xf numFmtId="1" fontId="31" fillId="38" borderId="46" xfId="0" applyNumberFormat="1" applyFont="1" applyFill="1" applyBorder="1" applyAlignment="1">
      <alignment horizontal="center"/>
    </xf>
    <xf numFmtId="1" fontId="3" fillId="35" borderId="51" xfId="0" applyNumberFormat="1" applyFont="1" applyFill="1" applyBorder="1" applyAlignment="1" applyProtection="1">
      <alignment horizontal="center" vertical="center"/>
      <protection/>
    </xf>
    <xf numFmtId="2" fontId="38" fillId="0" borderId="15" xfId="0" applyNumberFormat="1" applyFont="1" applyBorder="1" applyAlignment="1">
      <alignment horizontal="center" vertical="center"/>
    </xf>
    <xf numFmtId="2" fontId="38" fillId="0" borderId="16" xfId="0" applyNumberFormat="1" applyFont="1" applyBorder="1" applyAlignment="1">
      <alignment horizontal="center" vertical="center"/>
    </xf>
    <xf numFmtId="2" fontId="38" fillId="0" borderId="14" xfId="0" applyNumberFormat="1" applyFont="1" applyBorder="1" applyAlignment="1">
      <alignment horizontal="center" vertical="center"/>
    </xf>
    <xf numFmtId="0" fontId="31" fillId="37" borderId="52" xfId="0" applyFont="1" applyFill="1" applyBorder="1" applyAlignment="1">
      <alignment horizontal="center" vertical="center" wrapText="1"/>
    </xf>
    <xf numFmtId="0" fontId="31" fillId="37" borderId="53" xfId="0" applyFont="1" applyFill="1" applyBorder="1" applyAlignment="1">
      <alignment horizontal="center" vertical="center" wrapText="1"/>
    </xf>
    <xf numFmtId="0" fontId="31" fillId="37" borderId="54" xfId="0" applyFont="1" applyFill="1" applyBorder="1" applyAlignment="1">
      <alignment horizontal="center" vertical="center" wrapText="1"/>
    </xf>
    <xf numFmtId="1" fontId="39" fillId="33" borderId="15" xfId="0" applyNumberFormat="1" applyFont="1" applyFill="1" applyBorder="1" applyAlignment="1">
      <alignment vertical="center"/>
    </xf>
    <xf numFmtId="1" fontId="39" fillId="33" borderId="44" xfId="0" applyNumberFormat="1" applyFont="1" applyFill="1" applyBorder="1" applyAlignment="1">
      <alignment horizontal="center" vertical="center"/>
    </xf>
    <xf numFmtId="1" fontId="31" fillId="38" borderId="10" xfId="0" applyNumberFormat="1" applyFont="1" applyFill="1" applyBorder="1" applyAlignment="1">
      <alignment horizontal="center"/>
    </xf>
    <xf numFmtId="1" fontId="31" fillId="33" borderId="10" xfId="0" applyNumberFormat="1" applyFont="1" applyFill="1" applyBorder="1" applyAlignment="1">
      <alignment horizontal="center"/>
    </xf>
    <xf numFmtId="181" fontId="1" fillId="0" borderId="50" xfId="0" applyNumberFormat="1" applyFont="1" applyFill="1" applyBorder="1" applyAlignment="1" applyProtection="1">
      <alignment horizontal="center" vertical="center"/>
      <protection/>
    </xf>
    <xf numFmtId="181" fontId="1" fillId="35" borderId="50" xfId="0" applyNumberFormat="1" applyFont="1" applyFill="1" applyBorder="1" applyAlignment="1" applyProtection="1">
      <alignment horizontal="center" vertical="center"/>
      <protection/>
    </xf>
    <xf numFmtId="181" fontId="1" fillId="35" borderId="10" xfId="0" applyNumberFormat="1" applyFont="1" applyFill="1" applyBorder="1" applyAlignment="1" applyProtection="1">
      <alignment horizontal="center" vertical="center"/>
      <protection/>
    </xf>
    <xf numFmtId="181" fontId="1" fillId="35" borderId="10" xfId="0" applyNumberFormat="1" applyFont="1" applyFill="1" applyBorder="1" applyAlignment="1" applyProtection="1">
      <alignment horizontal="center" vertical="center"/>
      <protection locked="0"/>
    </xf>
    <xf numFmtId="181" fontId="1" fillId="0" borderId="10" xfId="0" applyNumberFormat="1" applyFont="1" applyFill="1" applyBorder="1" applyAlignment="1" applyProtection="1">
      <alignment horizontal="center" vertical="center"/>
      <protection/>
    </xf>
    <xf numFmtId="181" fontId="1" fillId="0" borderId="51" xfId="0" applyNumberFormat="1" applyFont="1" applyFill="1" applyBorder="1" applyAlignment="1" applyProtection="1">
      <alignment horizontal="center" vertical="center"/>
      <protection/>
    </xf>
    <xf numFmtId="181" fontId="5" fillId="0" borderId="50" xfId="0" applyNumberFormat="1" applyFont="1" applyFill="1" applyBorder="1" applyAlignment="1" applyProtection="1">
      <alignment horizontal="center" vertical="center"/>
      <protection/>
    </xf>
    <xf numFmtId="181" fontId="1" fillId="0" borderId="55" xfId="0"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center" vertical="center"/>
      <protection/>
    </xf>
    <xf numFmtId="181" fontId="1" fillId="0" borderId="56" xfId="0" applyNumberFormat="1" applyFont="1" applyFill="1" applyBorder="1" applyAlignment="1" applyProtection="1">
      <alignment horizontal="center" vertical="center" wrapText="1"/>
      <protection/>
    </xf>
    <xf numFmtId="181" fontId="1" fillId="35" borderId="56" xfId="0" applyNumberFormat="1" applyFont="1" applyFill="1" applyBorder="1" applyAlignment="1" applyProtection="1">
      <alignment horizontal="center" vertical="center" wrapText="1"/>
      <protection/>
    </xf>
    <xf numFmtId="181" fontId="1" fillId="0" borderId="56" xfId="0" applyNumberFormat="1" applyFont="1" applyFill="1" applyBorder="1" applyAlignment="1" applyProtection="1">
      <alignment horizontal="center" vertical="center"/>
      <protection/>
    </xf>
    <xf numFmtId="181" fontId="1" fillId="0" borderId="57" xfId="0" applyNumberFormat="1" applyFont="1" applyFill="1" applyBorder="1" applyAlignment="1" applyProtection="1">
      <alignment horizontal="center" vertical="center"/>
      <protection/>
    </xf>
    <xf numFmtId="181" fontId="1" fillId="35" borderId="55" xfId="0" applyNumberFormat="1" applyFont="1" applyFill="1" applyBorder="1" applyAlignment="1" applyProtection="1">
      <alignment horizontal="center" vertical="center" wrapText="1"/>
      <protection/>
    </xf>
    <xf numFmtId="181" fontId="1" fillId="35" borderId="56" xfId="0" applyNumberFormat="1" applyFont="1" applyFill="1" applyBorder="1" applyAlignment="1" applyProtection="1">
      <alignment horizontal="center" vertical="center"/>
      <protection/>
    </xf>
    <xf numFmtId="0" fontId="32" fillId="0" borderId="32"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protection/>
    </xf>
    <xf numFmtId="0" fontId="5" fillId="0" borderId="32" xfId="0" applyFont="1" applyFill="1" applyBorder="1" applyAlignment="1" applyProtection="1">
      <alignment horizontal="left" vertical="center"/>
      <protection/>
    </xf>
    <xf numFmtId="0" fontId="5" fillId="0" borderId="32" xfId="0" applyFont="1" applyFill="1" applyBorder="1" applyAlignment="1" applyProtection="1">
      <alignment horizontal="center" vertical="center"/>
      <protection/>
    </xf>
    <xf numFmtId="49" fontId="5" fillId="0" borderId="32" xfId="0" applyNumberFormat="1" applyFont="1" applyFill="1" applyBorder="1" applyAlignment="1" applyProtection="1">
      <alignment horizontal="center" vertical="center"/>
      <protection/>
    </xf>
    <xf numFmtId="0" fontId="5" fillId="0" borderId="38" xfId="0" applyFont="1" applyFill="1" applyBorder="1" applyAlignment="1" applyProtection="1">
      <alignment horizontal="left" vertical="center"/>
      <protection/>
    </xf>
    <xf numFmtId="0" fontId="5" fillId="0" borderId="35" xfId="0" applyFont="1" applyFill="1" applyBorder="1" applyAlignment="1" applyProtection="1">
      <alignment horizontal="left" vertical="center"/>
      <protection/>
    </xf>
    <xf numFmtId="49" fontId="5" fillId="0" borderId="32" xfId="0" applyNumberFormat="1" applyFont="1" applyFill="1" applyBorder="1" applyAlignment="1" applyProtection="1">
      <alignment vertical="center"/>
      <protection/>
    </xf>
    <xf numFmtId="181" fontId="1" fillId="0" borderId="10" xfId="0" applyNumberFormat="1" applyFont="1" applyFill="1" applyBorder="1" applyAlignment="1" applyProtection="1">
      <alignment horizontal="center" vertical="center"/>
      <protection locked="0"/>
    </xf>
    <xf numFmtId="181" fontId="1" fillId="35" borderId="56" xfId="0" applyNumberFormat="1" applyFont="1" applyFill="1" applyBorder="1" applyAlignment="1" applyProtection="1">
      <alignment horizontal="center" vertical="center" wrapText="1"/>
      <protection locked="0"/>
    </xf>
    <xf numFmtId="181" fontId="1" fillId="0" borderId="57" xfId="0" applyNumberFormat="1" applyFont="1" applyFill="1" applyBorder="1" applyAlignment="1" applyProtection="1">
      <alignment horizontal="center" vertical="center" wrapText="1"/>
      <protection/>
    </xf>
    <xf numFmtId="181" fontId="1" fillId="35" borderId="51" xfId="0" applyNumberFormat="1" applyFont="1" applyFill="1" applyBorder="1" applyAlignment="1" applyProtection="1">
      <alignment horizontal="center" vertical="center"/>
      <protection locked="0"/>
    </xf>
    <xf numFmtId="0" fontId="31" fillId="33" borderId="32" xfId="0" applyFont="1" applyFill="1" applyBorder="1" applyAlignment="1">
      <alignment horizontal="center" vertical="center" wrapText="1"/>
    </xf>
    <xf numFmtId="0" fontId="31" fillId="33" borderId="35" xfId="0" applyFont="1" applyFill="1" applyBorder="1" applyAlignment="1">
      <alignment horizontal="center" vertical="center" wrapText="1"/>
    </xf>
    <xf numFmtId="0" fontId="5" fillId="33" borderId="38" xfId="0" applyFont="1" applyFill="1" applyBorder="1" applyAlignment="1" applyProtection="1">
      <alignment horizontal="left" vertical="center"/>
      <protection/>
    </xf>
    <xf numFmtId="1" fontId="31" fillId="34" borderId="15" xfId="0" applyNumberFormat="1" applyFont="1" applyFill="1" applyBorder="1" applyAlignment="1">
      <alignment horizontal="center"/>
    </xf>
    <xf numFmtId="1" fontId="31" fillId="37" borderId="15" xfId="0" applyNumberFormat="1" applyFont="1" applyFill="1" applyBorder="1" applyAlignment="1">
      <alignment horizontal="center" vertical="justify"/>
    </xf>
    <xf numFmtId="1" fontId="31" fillId="37" borderId="21" xfId="0" applyNumberFormat="1" applyFont="1" applyFill="1" applyBorder="1" applyAlignment="1">
      <alignment/>
    </xf>
    <xf numFmtId="1" fontId="5" fillId="0" borderId="11" xfId="0" applyNumberFormat="1" applyFont="1" applyFill="1" applyBorder="1" applyAlignment="1" applyProtection="1">
      <alignment vertical="center"/>
      <protection/>
    </xf>
    <xf numFmtId="1" fontId="5" fillId="0" borderId="12" xfId="0" applyNumberFormat="1" applyFont="1" applyFill="1" applyBorder="1" applyAlignment="1" applyProtection="1">
      <alignment vertical="center"/>
      <protection/>
    </xf>
    <xf numFmtId="0" fontId="5" fillId="33" borderId="37" xfId="0" applyFont="1" applyFill="1" applyBorder="1" applyAlignment="1" applyProtection="1">
      <alignment horizontal="left" vertical="center"/>
      <protection/>
    </xf>
    <xf numFmtId="0" fontId="31" fillId="33" borderId="39" xfId="0" applyFont="1" applyFill="1" applyBorder="1" applyAlignment="1">
      <alignment horizontal="center" vertical="center" wrapText="1"/>
    </xf>
    <xf numFmtId="0" fontId="31" fillId="33" borderId="40" xfId="0" applyFont="1" applyFill="1" applyBorder="1" applyAlignment="1">
      <alignment horizontal="center" vertical="center" wrapText="1"/>
    </xf>
    <xf numFmtId="1" fontId="31" fillId="33" borderId="15" xfId="0" applyNumberFormat="1" applyFont="1" applyFill="1" applyBorder="1" applyAlignment="1">
      <alignment wrapText="1"/>
    </xf>
    <xf numFmtId="1" fontId="5" fillId="0" borderId="13" xfId="0" applyNumberFormat="1" applyFont="1" applyFill="1" applyBorder="1" applyAlignment="1" applyProtection="1">
      <alignment vertical="center"/>
      <protection/>
    </xf>
    <xf numFmtId="1" fontId="31" fillId="33" borderId="15" xfId="0" applyNumberFormat="1" applyFont="1" applyFill="1" applyBorder="1" applyAlignment="1">
      <alignment horizontal="center" vertical="center" wrapText="1"/>
    </xf>
    <xf numFmtId="1" fontId="5" fillId="0" borderId="58" xfId="0" applyNumberFormat="1" applyFont="1" applyFill="1" applyBorder="1" applyAlignment="1" applyProtection="1">
      <alignment vertical="center"/>
      <protection/>
    </xf>
    <xf numFmtId="0" fontId="5" fillId="33" borderId="44" xfId="0" applyFont="1" applyFill="1" applyBorder="1" applyAlignment="1" applyProtection="1">
      <alignment vertical="center"/>
      <protection/>
    </xf>
    <xf numFmtId="1" fontId="31" fillId="33" borderId="51" xfId="0" applyNumberFormat="1" applyFont="1" applyFill="1" applyBorder="1" applyAlignment="1">
      <alignment horizontal="center"/>
    </xf>
    <xf numFmtId="1" fontId="31" fillId="38" borderId="51" xfId="0" applyNumberFormat="1" applyFont="1" applyFill="1" applyBorder="1" applyAlignment="1">
      <alignment horizontal="center"/>
    </xf>
    <xf numFmtId="1" fontId="5" fillId="0" borderId="59" xfId="0" applyNumberFormat="1" applyFont="1" applyFill="1" applyBorder="1" applyAlignment="1" applyProtection="1">
      <alignment vertical="center"/>
      <protection/>
    </xf>
    <xf numFmtId="1" fontId="31" fillId="33" borderId="46" xfId="0" applyNumberFormat="1" applyFont="1" applyFill="1" applyBorder="1" applyAlignment="1">
      <alignment wrapText="1"/>
    </xf>
    <xf numFmtId="181" fontId="5" fillId="0" borderId="50" xfId="0" applyNumberFormat="1" applyFont="1" applyFill="1" applyBorder="1" applyAlignment="1" applyProtection="1">
      <alignment vertical="center"/>
      <protection/>
    </xf>
    <xf numFmtId="181" fontId="5" fillId="0" borderId="10" xfId="0" applyNumberFormat="1" applyFont="1" applyFill="1" applyBorder="1" applyAlignment="1" applyProtection="1">
      <alignment vertical="center"/>
      <protection/>
    </xf>
    <xf numFmtId="181" fontId="5" fillId="0" borderId="51" xfId="0" applyNumberFormat="1" applyFont="1" applyFill="1" applyBorder="1" applyAlignment="1" applyProtection="1">
      <alignment vertical="center"/>
      <protection/>
    </xf>
    <xf numFmtId="181" fontId="1" fillId="35" borderId="50" xfId="0" applyNumberFormat="1" applyFont="1" applyFill="1" applyBorder="1" applyAlignment="1" applyProtection="1">
      <alignment horizontal="center" vertical="center"/>
      <protection locked="0"/>
    </xf>
    <xf numFmtId="181" fontId="1" fillId="35" borderId="55" xfId="0" applyNumberFormat="1" applyFont="1" applyFill="1" applyBorder="1" applyAlignment="1" applyProtection="1">
      <alignment horizontal="center" vertical="center" wrapText="1"/>
      <protection locked="0"/>
    </xf>
    <xf numFmtId="181" fontId="5" fillId="35" borderId="10" xfId="0" applyNumberFormat="1" applyFont="1" applyFill="1" applyBorder="1" applyAlignment="1" applyProtection="1">
      <alignment horizontal="center" vertical="center"/>
      <protection locked="0"/>
    </xf>
    <xf numFmtId="181" fontId="5" fillId="35" borderId="51" xfId="0" applyNumberFormat="1" applyFont="1" applyFill="1" applyBorder="1" applyAlignment="1" applyProtection="1">
      <alignment horizontal="center" vertical="center"/>
      <protection locked="0"/>
    </xf>
    <xf numFmtId="181" fontId="1" fillId="35" borderId="57" xfId="0" applyNumberFormat="1" applyFont="1" applyFill="1" applyBorder="1" applyAlignment="1" applyProtection="1">
      <alignment horizontal="center" vertical="center" wrapText="1"/>
      <protection locked="0"/>
    </xf>
    <xf numFmtId="0" fontId="22" fillId="0" borderId="39" xfId="0" applyFont="1" applyFill="1" applyBorder="1" applyAlignment="1" applyProtection="1">
      <alignment horizontal="center" vertical="center"/>
      <protection/>
    </xf>
    <xf numFmtId="0" fontId="26" fillId="0" borderId="0" xfId="0" applyFont="1" applyFill="1" applyBorder="1" applyAlignment="1" applyProtection="1">
      <alignment vertical="center" wrapText="1"/>
      <protection/>
    </xf>
    <xf numFmtId="0" fontId="26" fillId="36" borderId="50" xfId="0" applyFont="1" applyFill="1" applyBorder="1" applyAlignment="1" applyProtection="1">
      <alignment horizontal="center" vertical="center" wrapText="1"/>
      <protection locked="0"/>
    </xf>
    <xf numFmtId="3" fontId="26" fillId="36" borderId="50" xfId="0" applyNumberFormat="1" applyFont="1" applyFill="1" applyBorder="1" applyAlignment="1" applyProtection="1">
      <alignment horizontal="center" vertical="center"/>
      <protection/>
    </xf>
    <xf numFmtId="3" fontId="26" fillId="36" borderId="55" xfId="0" applyNumberFormat="1" applyFont="1" applyFill="1" applyBorder="1" applyAlignment="1" applyProtection="1">
      <alignment horizontal="center" vertical="center"/>
      <protection/>
    </xf>
    <xf numFmtId="3" fontId="26" fillId="36" borderId="56" xfId="0" applyNumberFormat="1" applyFont="1" applyFill="1" applyBorder="1" applyAlignment="1" applyProtection="1">
      <alignment horizontal="center" vertical="center"/>
      <protection/>
    </xf>
    <xf numFmtId="3" fontId="26" fillId="36" borderId="51" xfId="0" applyNumberFormat="1" applyFont="1" applyFill="1" applyBorder="1" applyAlignment="1" applyProtection="1">
      <alignment horizontal="center" vertical="center"/>
      <protection/>
    </xf>
    <xf numFmtId="3" fontId="26" fillId="36" borderId="57" xfId="0" applyNumberFormat="1" applyFont="1" applyFill="1" applyBorder="1" applyAlignment="1" applyProtection="1">
      <alignment horizontal="center" vertical="center"/>
      <protection/>
    </xf>
    <xf numFmtId="0" fontId="26" fillId="34" borderId="49" xfId="0" applyFont="1" applyFill="1" applyBorder="1" applyAlignment="1" applyProtection="1">
      <alignment horizontal="center" vertical="center" wrapText="1"/>
      <protection locked="0"/>
    </xf>
    <xf numFmtId="0" fontId="26" fillId="34" borderId="50" xfId="0" applyFont="1" applyFill="1" applyBorder="1" applyAlignment="1" applyProtection="1">
      <alignment horizontal="center" vertical="center" wrapText="1"/>
      <protection locked="0"/>
    </xf>
    <xf numFmtId="0" fontId="26" fillId="34" borderId="50" xfId="0" applyFont="1" applyFill="1" applyBorder="1" applyAlignment="1" applyProtection="1">
      <alignment horizontal="center" vertical="center"/>
      <protection locked="0"/>
    </xf>
    <xf numFmtId="0" fontId="26" fillId="34" borderId="55" xfId="0" applyFont="1" applyFill="1" applyBorder="1" applyAlignment="1" applyProtection="1">
      <alignment horizontal="center" vertical="center"/>
      <protection locked="0"/>
    </xf>
    <xf numFmtId="0" fontId="26" fillId="36" borderId="26" xfId="0" applyFont="1" applyFill="1" applyBorder="1" applyAlignment="1" applyProtection="1">
      <alignment horizontal="center" vertical="center" wrapText="1"/>
      <protection/>
    </xf>
    <xf numFmtId="3" fontId="26" fillId="36" borderId="56" xfId="0" applyNumberFormat="1" applyFont="1" applyFill="1" applyBorder="1" applyAlignment="1" applyProtection="1">
      <alignment horizontal="center" vertical="center"/>
      <protection locked="0"/>
    </xf>
    <xf numFmtId="3" fontId="38" fillId="36" borderId="56" xfId="0" applyNumberFormat="1" applyFont="1" applyFill="1" applyBorder="1" applyAlignment="1" applyProtection="1">
      <alignment horizontal="center" vertical="center"/>
      <protection locked="0"/>
    </xf>
    <xf numFmtId="0" fontId="26" fillId="36" borderId="26" xfId="0" applyFont="1" applyFill="1" applyBorder="1" applyAlignment="1" applyProtection="1">
      <alignment horizontal="center" vertical="center" wrapText="1"/>
      <protection locked="0"/>
    </xf>
    <xf numFmtId="3" fontId="38" fillId="36" borderId="56" xfId="0" applyNumberFormat="1" applyFont="1" applyFill="1" applyBorder="1" applyAlignment="1" applyProtection="1">
      <alignment horizontal="center" vertical="center"/>
      <protection/>
    </xf>
    <xf numFmtId="3" fontId="5" fillId="36" borderId="56" xfId="0" applyNumberFormat="1" applyFont="1" applyFill="1" applyBorder="1" applyAlignment="1" applyProtection="1">
      <alignment horizontal="center" vertical="center"/>
      <protection/>
    </xf>
    <xf numFmtId="0" fontId="26" fillId="35" borderId="26" xfId="0" applyFont="1" applyFill="1" applyBorder="1" applyAlignment="1" applyProtection="1">
      <alignment horizontal="center" vertical="center" wrapText="1"/>
      <protection/>
    </xf>
    <xf numFmtId="3" fontId="26" fillId="35" borderId="56" xfId="0" applyNumberFormat="1" applyFont="1" applyFill="1" applyBorder="1" applyAlignment="1" applyProtection="1">
      <alignment horizontal="center" vertical="center"/>
      <protection/>
    </xf>
    <xf numFmtId="3" fontId="26" fillId="35" borderId="56" xfId="0" applyNumberFormat="1" applyFont="1" applyFill="1" applyBorder="1" applyAlignment="1" applyProtection="1">
      <alignment horizontal="center" vertical="center"/>
      <protection locked="0"/>
    </xf>
    <xf numFmtId="0" fontId="26" fillId="35" borderId="26" xfId="0" applyFont="1" applyFill="1" applyBorder="1" applyAlignment="1" applyProtection="1">
      <alignment horizontal="center" vertical="center" wrapText="1"/>
      <protection locked="0"/>
    </xf>
    <xf numFmtId="3" fontId="40" fillId="35" borderId="56" xfId="0" applyNumberFormat="1" applyFont="1" applyFill="1" applyBorder="1" applyAlignment="1" applyProtection="1">
      <alignment horizontal="center" vertical="center"/>
      <protection locked="0"/>
    </xf>
    <xf numFmtId="0" fontId="26" fillId="35" borderId="27" xfId="0" applyFont="1" applyFill="1" applyBorder="1" applyAlignment="1" applyProtection="1">
      <alignment horizontal="center" vertical="center" wrapText="1"/>
      <protection/>
    </xf>
    <xf numFmtId="0" fontId="26" fillId="0" borderId="51" xfId="0" applyFont="1" applyFill="1" applyBorder="1" applyAlignment="1" applyProtection="1">
      <alignment horizontal="center" vertical="center" wrapText="1"/>
      <protection locked="0"/>
    </xf>
    <xf numFmtId="3" fontId="26" fillId="0" borderId="51" xfId="0" applyNumberFormat="1" applyFont="1" applyFill="1" applyBorder="1" applyAlignment="1" applyProtection="1">
      <alignment horizontal="center" vertical="center"/>
      <protection/>
    </xf>
    <xf numFmtId="3" fontId="26" fillId="35" borderId="57" xfId="0" applyNumberFormat="1" applyFont="1" applyFill="1" applyBorder="1" applyAlignment="1" applyProtection="1">
      <alignment horizontal="center" vertical="center"/>
      <protection/>
    </xf>
    <xf numFmtId="0" fontId="26" fillId="34" borderId="24" xfId="0" applyFont="1" applyFill="1" applyBorder="1" applyAlignment="1" applyProtection="1">
      <alignment horizontal="center" vertical="center" wrapText="1"/>
      <protection locked="0"/>
    </xf>
    <xf numFmtId="0" fontId="26" fillId="34" borderId="60" xfId="0" applyFont="1" applyFill="1" applyBorder="1" applyAlignment="1" applyProtection="1">
      <alignment horizontal="center" vertical="center" wrapText="1"/>
      <protection locked="0"/>
    </xf>
    <xf numFmtId="0" fontId="26" fillId="36" borderId="61" xfId="0" applyFont="1" applyFill="1" applyBorder="1" applyAlignment="1" applyProtection="1">
      <alignment horizontal="left" vertical="center" wrapText="1"/>
      <protection/>
    </xf>
    <xf numFmtId="0" fontId="26" fillId="0" borderId="61" xfId="0" applyFont="1" applyFill="1" applyBorder="1" applyAlignment="1" applyProtection="1">
      <alignment horizontal="left" vertical="center" wrapText="1"/>
      <protection/>
    </xf>
    <xf numFmtId="0" fontId="26" fillId="0" borderId="62" xfId="0" applyFont="1" applyFill="1" applyBorder="1" applyAlignment="1" applyProtection="1">
      <alignment horizontal="left" vertical="center" wrapText="1"/>
      <protection/>
    </xf>
    <xf numFmtId="0" fontId="26" fillId="0" borderId="12" xfId="0" applyFont="1" applyFill="1" applyBorder="1" applyAlignment="1" applyProtection="1">
      <alignment vertical="center" wrapText="1"/>
      <protection/>
    </xf>
    <xf numFmtId="0" fontId="26" fillId="36" borderId="51" xfId="0" applyFont="1" applyFill="1" applyBorder="1" applyAlignment="1" applyProtection="1">
      <alignment horizontal="center" vertical="center" wrapText="1"/>
      <protection/>
    </xf>
    <xf numFmtId="0" fontId="26" fillId="36" borderId="60" xfId="0" applyFont="1" applyFill="1" applyBorder="1" applyAlignment="1" applyProtection="1">
      <alignment horizontal="left" vertical="center" wrapText="1"/>
      <protection/>
    </xf>
    <xf numFmtId="0" fontId="26" fillId="36" borderId="62" xfId="0" applyFont="1" applyFill="1" applyBorder="1" applyAlignment="1" applyProtection="1">
      <alignment horizontal="left" vertical="center" wrapText="1"/>
      <protection/>
    </xf>
    <xf numFmtId="0" fontId="26" fillId="36" borderId="49" xfId="0" applyFont="1" applyFill="1" applyBorder="1" applyAlignment="1" applyProtection="1">
      <alignment horizontal="center" vertical="center" wrapText="1"/>
      <protection/>
    </xf>
    <xf numFmtId="0" fontId="26" fillId="36" borderId="27" xfId="0" applyFont="1" applyFill="1" applyBorder="1" applyAlignment="1" applyProtection="1">
      <alignment horizontal="center" vertical="center" wrapText="1"/>
      <protection/>
    </xf>
    <xf numFmtId="49" fontId="5" fillId="36" borderId="10" xfId="0" applyNumberFormat="1" applyFont="1" applyFill="1" applyBorder="1" applyAlignment="1" applyProtection="1">
      <alignment horizontal="center" vertical="top" wrapText="1"/>
      <protection locked="0"/>
    </xf>
    <xf numFmtId="37" fontId="38" fillId="36" borderId="10" xfId="62" applyNumberFormat="1" applyFont="1" applyFill="1" applyBorder="1" applyAlignment="1">
      <alignment horizontal="center" vertical="center"/>
    </xf>
    <xf numFmtId="181" fontId="38" fillId="36" borderId="10" xfId="0" applyNumberFormat="1" applyFont="1" applyFill="1" applyBorder="1" applyAlignment="1">
      <alignment horizontal="center" vertical="center"/>
    </xf>
    <xf numFmtId="181" fontId="18" fillId="0" borderId="10" xfId="0" applyNumberFormat="1" applyFont="1" applyFill="1" applyBorder="1" applyAlignment="1">
      <alignment horizontal="center" vertical="center"/>
    </xf>
    <xf numFmtId="181" fontId="38" fillId="0" borderId="10" xfId="0" applyNumberFormat="1" applyFont="1" applyFill="1" applyBorder="1" applyAlignment="1">
      <alignment horizontal="center" vertical="center"/>
    </xf>
    <xf numFmtId="181" fontId="20" fillId="0" borderId="10" xfId="0" applyNumberFormat="1" applyFont="1" applyFill="1" applyBorder="1" applyAlignment="1">
      <alignment horizontal="center" vertical="center"/>
    </xf>
    <xf numFmtId="181" fontId="20" fillId="36" borderId="10" xfId="0" applyNumberFormat="1" applyFont="1" applyFill="1" applyBorder="1" applyAlignment="1">
      <alignment horizontal="center" vertical="center"/>
    </xf>
    <xf numFmtId="0" fontId="2" fillId="36" borderId="10" xfId="0" applyFont="1" applyFill="1" applyBorder="1" applyAlignment="1">
      <alignment horizontal="center" vertical="center"/>
    </xf>
    <xf numFmtId="49" fontId="2" fillId="36"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36" borderId="10"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32" fillId="0" borderId="37" xfId="0" applyFont="1" applyFill="1" applyBorder="1" applyAlignment="1" applyProtection="1">
      <alignment horizontal="center" vertical="center"/>
      <protection/>
    </xf>
    <xf numFmtId="0" fontId="33" fillId="0" borderId="39"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181" fontId="5" fillId="35" borderId="49" xfId="0" applyNumberFormat="1" applyFont="1" applyFill="1" applyBorder="1" applyAlignment="1" applyProtection="1">
      <alignment horizontal="center" vertical="center"/>
      <protection/>
    </xf>
    <xf numFmtId="181" fontId="5" fillId="35" borderId="26" xfId="0" applyNumberFormat="1" applyFont="1" applyFill="1" applyBorder="1" applyAlignment="1" applyProtection="1">
      <alignment horizontal="center" vertical="center"/>
      <protection/>
    </xf>
    <xf numFmtId="1" fontId="3" fillId="0" borderId="0" xfId="0" applyNumberFormat="1" applyFont="1" applyFill="1" applyAlignment="1" applyProtection="1">
      <alignment horizontal="center" vertical="center" wrapText="1"/>
      <protection/>
    </xf>
    <xf numFmtId="1" fontId="3" fillId="0" borderId="0" xfId="0" applyNumberFormat="1" applyFont="1" applyFill="1" applyBorder="1" applyAlignment="1" applyProtection="1">
      <alignment horizontal="right" vertical="center"/>
      <protection/>
    </xf>
    <xf numFmtId="1" fontId="20" fillId="0" borderId="0" xfId="0" applyNumberFormat="1" applyFont="1" applyFill="1" applyBorder="1" applyAlignment="1" applyProtection="1">
      <alignment horizontal="center" vertical="center" wrapText="1"/>
      <protection/>
    </xf>
    <xf numFmtId="1" fontId="4" fillId="0" borderId="0" xfId="0" applyNumberFormat="1" applyFont="1" applyFill="1" applyBorder="1" applyAlignment="1" applyProtection="1">
      <alignment vertical="center"/>
      <protection/>
    </xf>
    <xf numFmtId="1" fontId="4" fillId="37" borderId="48" xfId="0" applyNumberFormat="1" applyFont="1" applyFill="1" applyBorder="1" applyAlignment="1" applyProtection="1">
      <alignment vertical="center"/>
      <protection/>
    </xf>
    <xf numFmtId="1" fontId="3" fillId="0" borderId="0" xfId="0" applyNumberFormat="1" applyFont="1" applyFill="1" applyAlignment="1" applyProtection="1">
      <alignment horizontal="right" vertical="center"/>
      <protection/>
    </xf>
    <xf numFmtId="1" fontId="20" fillId="0" borderId="0" xfId="0" applyNumberFormat="1" applyFont="1" applyFill="1" applyAlignment="1" applyProtection="1">
      <alignment horizontal="center" vertical="center" wrapText="1"/>
      <protection/>
    </xf>
    <xf numFmtId="1" fontId="4" fillId="0" borderId="0" xfId="0" applyNumberFormat="1" applyFont="1" applyFill="1" applyAlignment="1" applyProtection="1">
      <alignment vertical="center"/>
      <protection/>
    </xf>
    <xf numFmtId="1" fontId="4" fillId="0" borderId="0" xfId="0" applyNumberFormat="1" applyFont="1" applyFill="1" applyAlignment="1" applyProtection="1">
      <alignment horizontal="center" vertical="center"/>
      <protection/>
    </xf>
    <xf numFmtId="1" fontId="3" fillId="39" borderId="0" xfId="0" applyNumberFormat="1" applyFont="1" applyFill="1" applyAlignment="1" applyProtection="1">
      <alignment horizontal="right" vertical="center"/>
      <protection/>
    </xf>
    <xf numFmtId="1" fontId="20" fillId="39" borderId="0" xfId="0" applyNumberFormat="1" applyFont="1" applyFill="1" applyAlignment="1" applyProtection="1">
      <alignment horizontal="center" vertical="center" wrapText="1"/>
      <protection/>
    </xf>
    <xf numFmtId="0" fontId="20" fillId="0" borderId="0" xfId="0" applyFont="1" applyFill="1" applyAlignment="1" applyProtection="1">
      <alignment horizontal="center" vertical="center" wrapText="1"/>
      <protection/>
    </xf>
    <xf numFmtId="10" fontId="4" fillId="0" borderId="0" xfId="0" applyNumberFormat="1" applyFont="1" applyFill="1" applyAlignment="1" applyProtection="1">
      <alignment vertical="center"/>
      <protection/>
    </xf>
    <xf numFmtId="1" fontId="4" fillId="37" borderId="63" xfId="0" applyNumberFormat="1" applyFont="1" applyFill="1" applyBorder="1" applyAlignment="1" applyProtection="1">
      <alignment vertical="center"/>
      <protection/>
    </xf>
    <xf numFmtId="1" fontId="69" fillId="32" borderId="0" xfId="64" applyNumberFormat="1" applyFont="1" applyAlignment="1" applyProtection="1">
      <alignment horizontal="right" vertical="center"/>
      <protection/>
    </xf>
    <xf numFmtId="1" fontId="41" fillId="0" borderId="49" xfId="0" applyNumberFormat="1" applyFont="1" applyFill="1" applyBorder="1" applyAlignment="1" applyProtection="1">
      <alignment horizontal="center" vertical="center"/>
      <protection/>
    </xf>
    <xf numFmtId="1" fontId="41" fillId="0" borderId="50" xfId="0" applyNumberFormat="1" applyFont="1" applyFill="1" applyBorder="1" applyAlignment="1" applyProtection="1">
      <alignment horizontal="center" vertical="center" wrapText="1"/>
      <protection/>
    </xf>
    <xf numFmtId="181" fontId="41" fillId="0" borderId="50" xfId="0" applyNumberFormat="1" applyFont="1" applyFill="1" applyBorder="1" applyAlignment="1" applyProtection="1">
      <alignment horizontal="center" vertical="center" wrapText="1"/>
      <protection/>
    </xf>
    <xf numFmtId="1" fontId="41" fillId="0" borderId="26"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wrapText="1"/>
      <protection/>
    </xf>
    <xf numFmtId="181" fontId="41" fillId="0" borderId="10" xfId="0" applyNumberFormat="1" applyFont="1" applyFill="1" applyBorder="1" applyAlignment="1" applyProtection="1">
      <alignment horizontal="center" vertical="center" wrapText="1"/>
      <protection/>
    </xf>
    <xf numFmtId="181" fontId="41" fillId="0" borderId="10"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protection/>
    </xf>
    <xf numFmtId="1" fontId="41" fillId="0" borderId="27" xfId="0" applyNumberFormat="1" applyFont="1" applyFill="1" applyBorder="1" applyAlignment="1" applyProtection="1">
      <alignment horizontal="center" vertical="center"/>
      <protection/>
    </xf>
    <xf numFmtId="1" fontId="41" fillId="0" borderId="51" xfId="0" applyNumberFormat="1" applyFont="1" applyFill="1" applyBorder="1" applyAlignment="1" applyProtection="1">
      <alignment horizontal="center" vertical="center"/>
      <protection/>
    </xf>
    <xf numFmtId="181" fontId="41" fillId="0" borderId="51" xfId="0" applyNumberFormat="1" applyFont="1" applyFill="1" applyBorder="1" applyAlignment="1" applyProtection="1">
      <alignment horizontal="center" vertical="center"/>
      <protection/>
    </xf>
    <xf numFmtId="1" fontId="41" fillId="0" borderId="0" xfId="0" applyNumberFormat="1" applyFont="1" applyFill="1" applyAlignment="1" applyProtection="1">
      <alignment horizontal="center" vertical="center"/>
      <protection/>
    </xf>
    <xf numFmtId="0" fontId="41" fillId="0" borderId="0" xfId="0" applyNumberFormat="1" applyFont="1" applyFill="1" applyAlignment="1" applyProtection="1">
      <alignment horizontal="center" vertical="center"/>
      <protection/>
    </xf>
    <xf numFmtId="1" fontId="41" fillId="0" borderId="50" xfId="0" applyNumberFormat="1" applyFont="1" applyFill="1" applyBorder="1" applyAlignment="1" applyProtection="1">
      <alignment horizontal="center" vertical="center"/>
      <protection/>
    </xf>
    <xf numFmtId="181" fontId="4" fillId="0" borderId="64" xfId="0" applyNumberFormat="1" applyFont="1" applyFill="1" applyBorder="1" applyAlignment="1" applyProtection="1">
      <alignment horizontal="center" vertical="center"/>
      <protection/>
    </xf>
    <xf numFmtId="181" fontId="4" fillId="0" borderId="58" xfId="0" applyNumberFormat="1" applyFont="1" applyFill="1" applyBorder="1" applyAlignment="1" applyProtection="1">
      <alignment horizontal="center" vertical="center" wrapText="1"/>
      <protection/>
    </xf>
    <xf numFmtId="181" fontId="4" fillId="0" borderId="49" xfId="0" applyNumberFormat="1" applyFont="1" applyFill="1" applyBorder="1" applyAlignment="1" applyProtection="1">
      <alignment horizontal="center" vertical="center"/>
      <protection/>
    </xf>
    <xf numFmtId="181" fontId="4" fillId="0" borderId="20" xfId="0" applyNumberFormat="1" applyFont="1" applyFill="1" applyBorder="1" applyAlignment="1" applyProtection="1">
      <alignment horizontal="center" vertical="center"/>
      <protection/>
    </xf>
    <xf numFmtId="181" fontId="4" fillId="0" borderId="13" xfId="0" applyNumberFormat="1" applyFont="1" applyFill="1" applyBorder="1" applyAlignment="1" applyProtection="1">
      <alignment horizontal="center" vertical="center" wrapText="1"/>
      <protection/>
    </xf>
    <xf numFmtId="181" fontId="4" fillId="0" borderId="26" xfId="0" applyNumberFormat="1" applyFont="1" applyFill="1" applyBorder="1" applyAlignment="1" applyProtection="1">
      <alignment horizontal="center" vertical="center"/>
      <protection/>
    </xf>
    <xf numFmtId="181" fontId="4" fillId="0" borderId="13" xfId="0" applyNumberFormat="1" applyFont="1" applyFill="1" applyBorder="1" applyAlignment="1" applyProtection="1">
      <alignment horizontal="center" vertical="center"/>
      <protection/>
    </xf>
    <xf numFmtId="181" fontId="4" fillId="0" borderId="65" xfId="0" applyNumberFormat="1" applyFont="1" applyFill="1" applyBorder="1" applyAlignment="1" applyProtection="1">
      <alignment horizontal="center" vertical="center"/>
      <protection/>
    </xf>
    <xf numFmtId="181" fontId="4" fillId="0" borderId="59" xfId="0" applyNumberFormat="1" applyFont="1" applyFill="1" applyBorder="1" applyAlignment="1" applyProtection="1">
      <alignment horizontal="center" vertical="center"/>
      <protection/>
    </xf>
    <xf numFmtId="181" fontId="4" fillId="0" borderId="27" xfId="0" applyNumberFormat="1" applyFont="1" applyFill="1" applyBorder="1" applyAlignment="1" applyProtection="1">
      <alignment horizontal="center" vertical="center"/>
      <protection/>
    </xf>
    <xf numFmtId="1" fontId="4" fillId="0" borderId="49" xfId="0" applyNumberFormat="1" applyFont="1" applyFill="1" applyBorder="1" applyAlignment="1" applyProtection="1">
      <alignment horizontal="center" vertical="center"/>
      <protection/>
    </xf>
    <xf numFmtId="1" fontId="4" fillId="0" borderId="45" xfId="0" applyNumberFormat="1" applyFont="1" applyFill="1" applyBorder="1" applyAlignment="1" applyProtection="1">
      <alignment horizontal="center" vertical="center" wrapText="1"/>
      <protection/>
    </xf>
    <xf numFmtId="1" fontId="4" fillId="0" borderId="26" xfId="0" applyNumberFormat="1" applyFont="1" applyFill="1" applyBorder="1" applyAlignment="1" applyProtection="1">
      <alignment horizontal="center" vertical="center"/>
      <protection/>
    </xf>
    <xf numFmtId="1" fontId="4" fillId="0" borderId="13" xfId="0" applyNumberFormat="1" applyFont="1" applyFill="1" applyBorder="1" applyAlignment="1" applyProtection="1">
      <alignment horizontal="center" vertical="center" wrapText="1"/>
      <protection/>
    </xf>
    <xf numFmtId="1" fontId="4" fillId="0" borderId="13" xfId="0" applyNumberFormat="1" applyFont="1" applyFill="1" applyBorder="1" applyAlignment="1" applyProtection="1">
      <alignment horizontal="center" vertical="center"/>
      <protection/>
    </xf>
    <xf numFmtId="1" fontId="4" fillId="0" borderId="27" xfId="0" applyNumberFormat="1" applyFont="1" applyFill="1" applyBorder="1" applyAlignment="1" applyProtection="1">
      <alignment horizontal="center" vertical="center"/>
      <protection/>
    </xf>
    <xf numFmtId="1" fontId="4" fillId="0" borderId="47" xfId="0" applyNumberFormat="1" applyFont="1" applyFill="1" applyBorder="1" applyAlignment="1" applyProtection="1">
      <alignment horizontal="center" vertical="center"/>
      <protection/>
    </xf>
    <xf numFmtId="1" fontId="4" fillId="0" borderId="58" xfId="0" applyNumberFormat="1" applyFont="1" applyFill="1" applyBorder="1" applyAlignment="1" applyProtection="1">
      <alignment horizontal="center" vertical="center"/>
      <protection/>
    </xf>
    <xf numFmtId="1" fontId="4" fillId="0" borderId="59" xfId="0" applyNumberFormat="1" applyFont="1" applyFill="1" applyBorder="1" applyAlignment="1" applyProtection="1">
      <alignment horizontal="center" vertical="center"/>
      <protection/>
    </xf>
    <xf numFmtId="1" fontId="4" fillId="0" borderId="50" xfId="0" applyNumberFormat="1" applyFont="1" applyFill="1" applyBorder="1" applyAlignment="1" applyProtection="1">
      <alignment horizontal="center" vertical="center" wrapText="1"/>
      <protection/>
    </xf>
    <xf numFmtId="1" fontId="4" fillId="35" borderId="50" xfId="0" applyNumberFormat="1" applyFont="1" applyFill="1" applyBorder="1" applyAlignment="1" applyProtection="1">
      <alignment horizontal="center" vertical="center"/>
      <protection/>
    </xf>
    <xf numFmtId="1" fontId="4" fillId="0" borderId="10" xfId="0" applyNumberFormat="1" applyFont="1" applyFill="1" applyBorder="1" applyAlignment="1" applyProtection="1">
      <alignment horizontal="center" vertical="center" wrapText="1"/>
      <protection/>
    </xf>
    <xf numFmtId="1" fontId="4" fillId="35"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1" fontId="4" fillId="0" borderId="51" xfId="0" applyNumberFormat="1" applyFont="1" applyFill="1" applyBorder="1" applyAlignment="1" applyProtection="1">
      <alignment horizontal="center" vertical="center"/>
      <protection/>
    </xf>
    <xf numFmtId="1" fontId="4" fillId="35" borderId="51" xfId="0" applyNumberFormat="1" applyFont="1" applyFill="1" applyBorder="1" applyAlignment="1" applyProtection="1">
      <alignment horizontal="center" vertical="center"/>
      <protection/>
    </xf>
    <xf numFmtId="49" fontId="4" fillId="35" borderId="10" xfId="0" applyNumberFormat="1" applyFont="1" applyFill="1" applyBorder="1" applyAlignment="1" applyProtection="1">
      <alignment horizontal="center" vertical="center"/>
      <protection/>
    </xf>
    <xf numFmtId="181" fontId="41" fillId="40" borderId="0" xfId="0" applyNumberFormat="1" applyFont="1" applyFill="1" applyAlignment="1" applyProtection="1">
      <alignment horizontal="center" vertical="center"/>
      <protection/>
    </xf>
    <xf numFmtId="181" fontId="41" fillId="40" borderId="50" xfId="0" applyNumberFormat="1" applyFont="1" applyFill="1" applyBorder="1" applyAlignment="1" applyProtection="1">
      <alignment horizontal="center" vertical="center" wrapText="1"/>
      <protection/>
    </xf>
    <xf numFmtId="181" fontId="42" fillId="40" borderId="15" xfId="0" applyNumberFormat="1" applyFont="1" applyFill="1" applyBorder="1" applyAlignment="1" applyProtection="1">
      <alignment horizontal="center" vertical="center"/>
      <protection/>
    </xf>
    <xf numFmtId="0" fontId="41" fillId="40" borderId="0" xfId="0" applyNumberFormat="1" applyFont="1" applyFill="1" applyAlignment="1" applyProtection="1">
      <alignment horizontal="center" vertical="center"/>
      <protection/>
    </xf>
    <xf numFmtId="181" fontId="43" fillId="39" borderId="50" xfId="0" applyNumberFormat="1" applyFont="1" applyFill="1" applyBorder="1" applyAlignment="1" applyProtection="1">
      <alignment horizontal="center" vertical="center" wrapText="1"/>
      <protection/>
    </xf>
    <xf numFmtId="181" fontId="43" fillId="0" borderId="50" xfId="0" applyNumberFormat="1" applyFont="1" applyFill="1" applyBorder="1" applyAlignment="1" applyProtection="1">
      <alignment horizontal="center" vertical="center"/>
      <protection/>
    </xf>
    <xf numFmtId="181" fontId="43" fillId="34" borderId="50" xfId="0" applyNumberFormat="1" applyFont="1" applyFill="1" applyBorder="1" applyAlignment="1" applyProtection="1">
      <alignment horizontal="center" vertical="center"/>
      <protection/>
    </xf>
    <xf numFmtId="181" fontId="43" fillId="9" borderId="50" xfId="0" applyNumberFormat="1" applyFont="1" applyFill="1" applyBorder="1" applyAlignment="1" applyProtection="1">
      <alignment horizontal="center" vertical="center" wrapText="1"/>
      <protection/>
    </xf>
    <xf numFmtId="0" fontId="43" fillId="0" borderId="50" xfId="0" applyNumberFormat="1" applyFont="1" applyFill="1" applyBorder="1" applyAlignment="1" applyProtection="1">
      <alignment horizontal="center" vertical="center"/>
      <protection/>
    </xf>
    <xf numFmtId="0" fontId="43" fillId="0" borderId="55" xfId="0" applyNumberFormat="1" applyFont="1" applyFill="1" applyBorder="1" applyAlignment="1" applyProtection="1">
      <alignment horizontal="center" vertical="center" wrapText="1"/>
      <protection/>
    </xf>
    <xf numFmtId="181" fontId="43" fillId="0" borderId="10" xfId="0" applyNumberFormat="1" applyFont="1" applyFill="1" applyBorder="1" applyAlignment="1" applyProtection="1">
      <alignment horizontal="center" vertical="center"/>
      <protection/>
    </xf>
    <xf numFmtId="181" fontId="43" fillId="34" borderId="10" xfId="0" applyNumberFormat="1" applyFont="1" applyFill="1" applyBorder="1" applyAlignment="1" applyProtection="1">
      <alignment horizontal="center" vertical="center"/>
      <protection/>
    </xf>
    <xf numFmtId="0" fontId="43" fillId="0" borderId="10" xfId="0" applyNumberFormat="1" applyFont="1" applyFill="1" applyBorder="1" applyAlignment="1" applyProtection="1">
      <alignment horizontal="center" vertical="center"/>
      <protection/>
    </xf>
    <xf numFmtId="0" fontId="43" fillId="0" borderId="56" xfId="0" applyNumberFormat="1" applyFont="1" applyFill="1" applyBorder="1" applyAlignment="1" applyProtection="1">
      <alignment horizontal="center" vertical="center" wrapText="1"/>
      <protection/>
    </xf>
    <xf numFmtId="181" fontId="43" fillId="0" borderId="51" xfId="0" applyNumberFormat="1" applyFont="1" applyFill="1" applyBorder="1" applyAlignment="1" applyProtection="1">
      <alignment horizontal="center" vertical="center"/>
      <protection/>
    </xf>
    <xf numFmtId="181" fontId="43" fillId="34" borderId="51" xfId="0" applyNumberFormat="1" applyFont="1" applyFill="1" applyBorder="1" applyAlignment="1" applyProtection="1">
      <alignment horizontal="center" vertical="center"/>
      <protection/>
    </xf>
    <xf numFmtId="0" fontId="43" fillId="0" borderId="51" xfId="0" applyNumberFormat="1" applyFont="1" applyFill="1" applyBorder="1" applyAlignment="1" applyProtection="1">
      <alignment horizontal="center" vertical="center"/>
      <protection/>
    </xf>
    <xf numFmtId="0" fontId="43" fillId="0" borderId="57" xfId="0" applyNumberFormat="1" applyFont="1" applyFill="1" applyBorder="1" applyAlignment="1" applyProtection="1">
      <alignment horizontal="center" vertical="center"/>
      <protection/>
    </xf>
    <xf numFmtId="0" fontId="43" fillId="0" borderId="55" xfId="0" applyNumberFormat="1" applyFont="1" applyFill="1" applyBorder="1" applyAlignment="1" applyProtection="1">
      <alignment horizontal="center" vertical="center"/>
      <protection/>
    </xf>
    <xf numFmtId="181" fontId="43" fillId="0" borderId="56" xfId="0" applyNumberFormat="1" applyFont="1" applyFill="1" applyBorder="1" applyAlignment="1" applyProtection="1">
      <alignment horizontal="center" vertical="center"/>
      <protection/>
    </xf>
    <xf numFmtId="181" fontId="43" fillId="0" borderId="57" xfId="0" applyNumberFormat="1" applyFont="1" applyFill="1" applyBorder="1" applyAlignment="1" applyProtection="1">
      <alignment horizontal="center" vertical="center"/>
      <protection/>
    </xf>
    <xf numFmtId="181" fontId="5" fillId="0" borderId="49" xfId="0" applyNumberFormat="1" applyFont="1" applyFill="1" applyBorder="1" applyAlignment="1" applyProtection="1">
      <alignment horizontal="center" vertical="center"/>
      <protection/>
    </xf>
    <xf numFmtId="181" fontId="5" fillId="39" borderId="50" xfId="0" applyNumberFormat="1" applyFont="1" applyFill="1" applyBorder="1" applyAlignment="1" applyProtection="1">
      <alignment horizontal="center" vertical="center" wrapText="1"/>
      <protection/>
    </xf>
    <xf numFmtId="181" fontId="5" fillId="34" borderId="50" xfId="0" applyNumberFormat="1" applyFont="1" applyFill="1" applyBorder="1" applyAlignment="1" applyProtection="1">
      <alignment horizontal="center" vertical="center"/>
      <protection/>
    </xf>
    <xf numFmtId="181" fontId="5" fillId="9" borderId="50" xfId="0" applyNumberFormat="1" applyFont="1" applyFill="1" applyBorder="1" applyAlignment="1" applyProtection="1">
      <alignment horizontal="center" vertical="center" wrapText="1"/>
      <protection/>
    </xf>
    <xf numFmtId="181" fontId="5" fillId="0" borderId="64" xfId="0" applyNumberFormat="1" applyFont="1" applyFill="1" applyBorder="1" applyAlignment="1" applyProtection="1">
      <alignment horizontal="center" vertical="center"/>
      <protection/>
    </xf>
    <xf numFmtId="0" fontId="5" fillId="0" borderId="55" xfId="0" applyNumberFormat="1" applyFont="1" applyFill="1" applyBorder="1" applyAlignment="1" applyProtection="1">
      <alignment horizontal="center" vertical="center" wrapText="1"/>
      <protection/>
    </xf>
    <xf numFmtId="181" fontId="5" fillId="0" borderId="26" xfId="0" applyNumberFormat="1" applyFont="1" applyFill="1" applyBorder="1" applyAlignment="1" applyProtection="1">
      <alignment horizontal="center" vertical="center"/>
      <protection/>
    </xf>
    <xf numFmtId="181" fontId="5" fillId="0" borderId="20" xfId="0" applyNumberFormat="1" applyFont="1" applyFill="1" applyBorder="1" applyAlignment="1" applyProtection="1">
      <alignment horizontal="center" vertical="center"/>
      <protection/>
    </xf>
    <xf numFmtId="0" fontId="5" fillId="0" borderId="56" xfId="0" applyNumberFormat="1" applyFont="1" applyFill="1" applyBorder="1" applyAlignment="1" applyProtection="1">
      <alignment horizontal="center" vertical="center" wrapText="1"/>
      <protection/>
    </xf>
    <xf numFmtId="0" fontId="5" fillId="35" borderId="56" xfId="0" applyNumberFormat="1" applyFont="1" applyFill="1" applyBorder="1" applyAlignment="1" applyProtection="1">
      <alignment horizontal="center" vertical="center" wrapText="1"/>
      <protection/>
    </xf>
    <xf numFmtId="0" fontId="5" fillId="0" borderId="56" xfId="0" applyNumberFormat="1" applyFont="1" applyFill="1" applyBorder="1" applyAlignment="1" applyProtection="1">
      <alignment horizontal="center" vertical="center"/>
      <protection/>
    </xf>
    <xf numFmtId="181" fontId="5" fillId="0" borderId="27" xfId="0" applyNumberFormat="1" applyFont="1" applyFill="1" applyBorder="1" applyAlignment="1" applyProtection="1">
      <alignment horizontal="center" vertical="center"/>
      <protection/>
    </xf>
    <xf numFmtId="181" fontId="5" fillId="0" borderId="51" xfId="0" applyNumberFormat="1" applyFont="1" applyFill="1" applyBorder="1" applyAlignment="1" applyProtection="1">
      <alignment horizontal="center" vertical="center"/>
      <protection/>
    </xf>
    <xf numFmtId="181" fontId="5" fillId="0" borderId="65" xfId="0" applyNumberFormat="1" applyFont="1" applyFill="1" applyBorder="1" applyAlignment="1" applyProtection="1">
      <alignment horizontal="center" vertical="center"/>
      <protection/>
    </xf>
    <xf numFmtId="0" fontId="5" fillId="0" borderId="57" xfId="0" applyNumberFormat="1" applyFont="1" applyFill="1" applyBorder="1" applyAlignment="1" applyProtection="1">
      <alignment horizontal="center" vertical="center"/>
      <protection/>
    </xf>
    <xf numFmtId="181" fontId="5" fillId="35" borderId="50" xfId="0" applyNumberFormat="1" applyFont="1" applyFill="1" applyBorder="1" applyAlignment="1" applyProtection="1">
      <alignment horizontal="center" vertical="center"/>
      <protection/>
    </xf>
    <xf numFmtId="181" fontId="5" fillId="35" borderId="55" xfId="0" applyNumberFormat="1" applyFont="1" applyFill="1" applyBorder="1" applyAlignment="1" applyProtection="1">
      <alignment horizontal="center" vertical="center" wrapText="1"/>
      <protection/>
    </xf>
    <xf numFmtId="181" fontId="5" fillId="35" borderId="10" xfId="0" applyNumberFormat="1" applyFont="1" applyFill="1" applyBorder="1" applyAlignment="1" applyProtection="1">
      <alignment horizontal="center" vertical="center"/>
      <protection/>
    </xf>
    <xf numFmtId="181" fontId="5" fillId="35" borderId="56" xfId="0" applyNumberFormat="1" applyFont="1" applyFill="1" applyBorder="1" applyAlignment="1" applyProtection="1">
      <alignment horizontal="center" vertical="center" wrapText="1"/>
      <protection/>
    </xf>
    <xf numFmtId="181" fontId="5" fillId="35" borderId="56" xfId="0" applyNumberFormat="1" applyFont="1" applyFill="1" applyBorder="1" applyAlignment="1" applyProtection="1">
      <alignment horizontal="center" vertical="center"/>
      <protection/>
    </xf>
    <xf numFmtId="181" fontId="5" fillId="0" borderId="56" xfId="0" applyNumberFormat="1" applyFont="1" applyFill="1" applyBorder="1" applyAlignment="1" applyProtection="1">
      <alignment horizontal="center" vertical="center"/>
      <protection/>
    </xf>
    <xf numFmtId="181" fontId="5" fillId="0" borderId="57" xfId="0" applyNumberFormat="1" applyFont="1" applyFill="1" applyBorder="1" applyAlignment="1" applyProtection="1">
      <alignment horizontal="center" vertical="center"/>
      <protection/>
    </xf>
    <xf numFmtId="181" fontId="5" fillId="39" borderId="50" xfId="0" applyNumberFormat="1" applyFont="1" applyFill="1" applyBorder="1" applyAlignment="1" applyProtection="1">
      <alignment horizontal="center" vertical="center"/>
      <protection/>
    </xf>
    <xf numFmtId="181" fontId="5" fillId="9" borderId="50" xfId="0" applyNumberFormat="1" applyFont="1" applyFill="1" applyBorder="1" applyAlignment="1" applyProtection="1">
      <alignment horizontal="center" vertical="center"/>
      <protection/>
    </xf>
    <xf numFmtId="181" fontId="5" fillId="0" borderId="55" xfId="0" applyNumberFormat="1" applyFont="1" applyFill="1" applyBorder="1" applyAlignment="1" applyProtection="1">
      <alignment horizontal="center" vertical="center" wrapText="1"/>
      <protection/>
    </xf>
    <xf numFmtId="181" fontId="5" fillId="0" borderId="56" xfId="0" applyNumberFormat="1" applyFont="1" applyFill="1" applyBorder="1" applyAlignment="1" applyProtection="1">
      <alignment horizontal="center" vertical="center" wrapText="1"/>
      <protection/>
    </xf>
    <xf numFmtId="181" fontId="5" fillId="0" borderId="10" xfId="0" applyNumberFormat="1" applyFont="1" applyFill="1" applyBorder="1" applyAlignment="1" applyProtection="1">
      <alignment horizontal="center" vertical="center"/>
      <protection locked="0"/>
    </xf>
    <xf numFmtId="181" fontId="5" fillId="35" borderId="56" xfId="0" applyNumberFormat="1" applyFont="1" applyFill="1" applyBorder="1" applyAlignment="1" applyProtection="1">
      <alignment horizontal="center" vertical="center" wrapText="1"/>
      <protection locked="0"/>
    </xf>
    <xf numFmtId="181" fontId="5" fillId="0" borderId="50" xfId="0" applyNumberFormat="1" applyFont="1" applyFill="1" applyBorder="1" applyAlignment="1" applyProtection="1">
      <alignment horizontal="center" vertical="center" wrapText="1"/>
      <protection/>
    </xf>
    <xf numFmtId="181" fontId="5" fillId="0" borderId="57" xfId="0" applyNumberFormat="1" applyFont="1" applyFill="1" applyBorder="1" applyAlignment="1" applyProtection="1">
      <alignment horizontal="center" vertical="center" wrapText="1"/>
      <protection/>
    </xf>
    <xf numFmtId="1" fontId="5" fillId="0" borderId="0" xfId="0" applyNumberFormat="1" applyFont="1" applyFill="1" applyAlignment="1" applyProtection="1">
      <alignment horizontal="center" vertical="center" wrapText="1"/>
      <protection/>
    </xf>
    <xf numFmtId="181" fontId="5" fillId="0" borderId="50" xfId="0" applyNumberFormat="1" applyFont="1" applyFill="1" applyBorder="1" applyAlignment="1" applyProtection="1">
      <alignment horizontal="center" vertical="center"/>
      <protection locked="0"/>
    </xf>
    <xf numFmtId="181" fontId="5" fillId="35" borderId="55" xfId="0" applyNumberFormat="1" applyFont="1" applyFill="1" applyBorder="1" applyAlignment="1" applyProtection="1">
      <alignment horizontal="center" vertical="center" wrapText="1"/>
      <protection locked="0"/>
    </xf>
    <xf numFmtId="181" fontId="5" fillId="34" borderId="10" xfId="0" applyNumberFormat="1" applyFont="1" applyFill="1" applyBorder="1" applyAlignment="1" applyProtection="1">
      <alignment horizontal="center" vertical="center"/>
      <protection/>
    </xf>
    <xf numFmtId="181" fontId="5" fillId="39" borderId="51" xfId="0" applyNumberFormat="1" applyFont="1" applyFill="1" applyBorder="1" applyAlignment="1" applyProtection="1">
      <alignment horizontal="center" vertical="center"/>
      <protection/>
    </xf>
    <xf numFmtId="181" fontId="5" fillId="34" borderId="51" xfId="0" applyNumberFormat="1" applyFont="1" applyFill="1" applyBorder="1" applyAlignment="1" applyProtection="1">
      <alignment horizontal="center" vertical="center"/>
      <protection/>
    </xf>
    <xf numFmtId="181" fontId="5" fillId="0" borderId="44" xfId="0" applyNumberFormat="1" applyFont="1" applyFill="1" applyBorder="1" applyAlignment="1" applyProtection="1">
      <alignment horizontal="center" vertical="center"/>
      <protection locked="0"/>
    </xf>
    <xf numFmtId="181" fontId="5" fillId="39" borderId="44" xfId="0" applyNumberFormat="1" applyFont="1" applyFill="1" applyBorder="1" applyAlignment="1" applyProtection="1">
      <alignment horizontal="center" vertical="center"/>
      <protection/>
    </xf>
    <xf numFmtId="181" fontId="61" fillId="32" borderId="44" xfId="64" applyNumberFormat="1" applyFont="1" applyBorder="1" applyAlignment="1" applyProtection="1">
      <alignment horizontal="center" vertical="center"/>
      <protection/>
    </xf>
    <xf numFmtId="181" fontId="5" fillId="39" borderId="44" xfId="0" applyNumberFormat="1" applyFont="1" applyFill="1" applyBorder="1" applyAlignment="1" applyProtection="1">
      <alignment horizontal="center" vertical="center" wrapText="1"/>
      <protection/>
    </xf>
    <xf numFmtId="181" fontId="5" fillId="34" borderId="44" xfId="0" applyNumberFormat="1" applyFont="1" applyFill="1" applyBorder="1" applyAlignment="1" applyProtection="1">
      <alignment horizontal="center" vertical="center"/>
      <protection/>
    </xf>
    <xf numFmtId="181" fontId="5" fillId="9" borderId="44" xfId="0" applyNumberFormat="1" applyFont="1" applyFill="1" applyBorder="1" applyAlignment="1" applyProtection="1">
      <alignment horizontal="center" vertical="center"/>
      <protection/>
    </xf>
    <xf numFmtId="1" fontId="5" fillId="35" borderId="50" xfId="0" applyNumberFormat="1" applyFont="1" applyFill="1" applyBorder="1" applyAlignment="1" applyProtection="1">
      <alignment horizontal="center" vertical="center"/>
      <protection/>
    </xf>
    <xf numFmtId="1" fontId="5" fillId="35" borderId="50" xfId="0" applyNumberFormat="1" applyFont="1" applyFill="1" applyBorder="1" applyAlignment="1" applyProtection="1">
      <alignment horizontal="center" vertical="center"/>
      <protection locked="0"/>
    </xf>
    <xf numFmtId="1" fontId="5" fillId="35" borderId="55" xfId="0" applyNumberFormat="1" applyFont="1" applyFill="1" applyBorder="1" applyAlignment="1" applyProtection="1">
      <alignment horizontal="center" vertical="center" wrapText="1"/>
      <protection locked="0"/>
    </xf>
    <xf numFmtId="181" fontId="61" fillId="32" borderId="10" xfId="64" applyNumberFormat="1" applyFont="1" applyBorder="1" applyAlignment="1" applyProtection="1">
      <alignment horizontal="center" vertical="center"/>
      <protection/>
    </xf>
    <xf numFmtId="1" fontId="5" fillId="35" borderId="10" xfId="0" applyNumberFormat="1" applyFont="1" applyFill="1" applyBorder="1" applyAlignment="1" applyProtection="1">
      <alignment horizontal="center" vertical="center"/>
      <protection/>
    </xf>
    <xf numFmtId="1" fontId="5" fillId="35" borderId="10" xfId="0" applyNumberFormat="1" applyFont="1" applyFill="1" applyBorder="1" applyAlignment="1" applyProtection="1">
      <alignment horizontal="center" vertical="center"/>
      <protection locked="0"/>
    </xf>
    <xf numFmtId="1" fontId="5" fillId="35" borderId="56" xfId="0" applyNumberFormat="1" applyFont="1" applyFill="1" applyBorder="1" applyAlignment="1" applyProtection="1">
      <alignment horizontal="center" vertical="center" wrapText="1"/>
      <protection locked="0"/>
    </xf>
    <xf numFmtId="1" fontId="5" fillId="35" borderId="56" xfId="0" applyNumberFormat="1" applyFont="1" applyFill="1" applyBorder="1" applyAlignment="1" applyProtection="1">
      <alignment horizontal="center" vertical="center"/>
      <protection/>
    </xf>
    <xf numFmtId="181" fontId="5" fillId="39" borderId="10" xfId="0" applyNumberFormat="1" applyFont="1" applyFill="1" applyBorder="1" applyAlignment="1" applyProtection="1">
      <alignment horizontal="center" vertical="center"/>
      <protection locked="0"/>
    </xf>
    <xf numFmtId="181" fontId="5" fillId="9" borderId="10" xfId="0" applyNumberFormat="1" applyFont="1" applyFill="1" applyBorder="1" applyAlignment="1" applyProtection="1">
      <alignment horizontal="center" vertical="center"/>
      <protection/>
    </xf>
    <xf numFmtId="181" fontId="5" fillId="0" borderId="46" xfId="0" applyNumberFormat="1" applyFont="1" applyFill="1" applyBorder="1" applyAlignment="1" applyProtection="1">
      <alignment horizontal="center" vertical="center"/>
      <protection/>
    </xf>
    <xf numFmtId="181" fontId="5" fillId="39" borderId="46" xfId="0" applyNumberFormat="1" applyFont="1" applyFill="1" applyBorder="1" applyAlignment="1" applyProtection="1">
      <alignment horizontal="center" vertical="center"/>
      <protection locked="0"/>
    </xf>
    <xf numFmtId="181" fontId="61" fillId="32" borderId="46" xfId="64" applyNumberFormat="1" applyFont="1" applyBorder="1" applyAlignment="1" applyProtection="1">
      <alignment horizontal="center" vertical="center"/>
      <protection/>
    </xf>
    <xf numFmtId="181" fontId="5" fillId="34" borderId="46" xfId="0" applyNumberFormat="1" applyFont="1" applyFill="1" applyBorder="1" applyAlignment="1" applyProtection="1">
      <alignment horizontal="center" vertical="center"/>
      <protection/>
    </xf>
    <xf numFmtId="181" fontId="5" fillId="9" borderId="46" xfId="0" applyNumberFormat="1" applyFont="1" applyFill="1" applyBorder="1" applyAlignment="1" applyProtection="1">
      <alignment horizontal="center" vertical="center"/>
      <protection/>
    </xf>
    <xf numFmtId="1" fontId="5" fillId="35" borderId="51" xfId="0" applyNumberFormat="1" applyFont="1" applyFill="1" applyBorder="1" applyAlignment="1" applyProtection="1">
      <alignment horizontal="center" vertical="center"/>
      <protection/>
    </xf>
    <xf numFmtId="1" fontId="5" fillId="35" borderId="51" xfId="0" applyNumberFormat="1" applyFont="1" applyFill="1" applyBorder="1" applyAlignment="1" applyProtection="1">
      <alignment horizontal="center" vertical="center"/>
      <protection locked="0"/>
    </xf>
    <xf numFmtId="1" fontId="5" fillId="35" borderId="57" xfId="0" applyNumberFormat="1" applyFont="1" applyFill="1" applyBorder="1" applyAlignment="1" applyProtection="1">
      <alignment horizontal="center" vertical="center" wrapText="1"/>
      <protection locked="0"/>
    </xf>
    <xf numFmtId="181" fontId="5" fillId="39" borderId="10" xfId="0" applyNumberFormat="1" applyFont="1" applyFill="1" applyBorder="1" applyAlignment="1" applyProtection="1">
      <alignment horizontal="center" vertical="center"/>
      <protection/>
    </xf>
    <xf numFmtId="181" fontId="5" fillId="18" borderId="10" xfId="0" applyNumberFormat="1" applyFont="1" applyFill="1" applyBorder="1" applyAlignment="1" applyProtection="1">
      <alignment horizontal="center" vertical="center"/>
      <protection locked="0"/>
    </xf>
    <xf numFmtId="181" fontId="5" fillId="18" borderId="10" xfId="0" applyNumberFormat="1" applyFont="1" applyFill="1" applyBorder="1" applyAlignment="1" applyProtection="1">
      <alignment horizontal="center" vertical="center"/>
      <protection/>
    </xf>
    <xf numFmtId="181" fontId="38" fillId="0" borderId="50" xfId="0" applyNumberFormat="1" applyFont="1" applyFill="1" applyBorder="1" applyAlignment="1" applyProtection="1">
      <alignment horizontal="center" vertical="center" wrapText="1"/>
      <protection/>
    </xf>
    <xf numFmtId="181" fontId="38" fillId="0" borderId="50" xfId="0" applyNumberFormat="1" applyFont="1" applyFill="1" applyBorder="1" applyAlignment="1" applyProtection="1">
      <alignment horizontal="center" vertical="center"/>
      <protection/>
    </xf>
    <xf numFmtId="181" fontId="5" fillId="38" borderId="50" xfId="0" applyNumberFormat="1" applyFont="1" applyFill="1" applyBorder="1" applyAlignment="1" applyProtection="1">
      <alignment horizontal="center" vertical="center" wrapText="1"/>
      <protection/>
    </xf>
    <xf numFmtId="181" fontId="5" fillId="38" borderId="50" xfId="0" applyNumberFormat="1" applyFont="1" applyFill="1" applyBorder="1" applyAlignment="1" applyProtection="1">
      <alignment horizontal="center" vertical="center"/>
      <protection/>
    </xf>
    <xf numFmtId="181" fontId="38" fillId="0" borderId="10" xfId="0" applyNumberFormat="1" applyFont="1" applyFill="1" applyBorder="1" applyAlignment="1" applyProtection="1">
      <alignment horizontal="center" vertical="center" wrapText="1"/>
      <protection/>
    </xf>
    <xf numFmtId="181" fontId="38" fillId="0" borderId="10" xfId="0" applyNumberFormat="1" applyFont="1" applyFill="1" applyBorder="1" applyAlignment="1" applyProtection="1">
      <alignment horizontal="center" vertical="center"/>
      <protection/>
    </xf>
    <xf numFmtId="181" fontId="5" fillId="38" borderId="10" xfId="0" applyNumberFormat="1" applyFont="1" applyFill="1" applyBorder="1" applyAlignment="1" applyProtection="1">
      <alignment horizontal="center" vertical="center"/>
      <protection/>
    </xf>
    <xf numFmtId="181" fontId="5" fillId="38" borderId="51" xfId="0" applyNumberFormat="1" applyFont="1" applyFill="1" applyBorder="1" applyAlignment="1" applyProtection="1">
      <alignment horizontal="center" vertical="center"/>
      <protection/>
    </xf>
    <xf numFmtId="181" fontId="38" fillId="35" borderId="50" xfId="0" applyNumberFormat="1" applyFont="1" applyFill="1" applyBorder="1" applyAlignment="1" applyProtection="1">
      <alignment horizontal="center" vertical="center"/>
      <protection locked="0"/>
    </xf>
    <xf numFmtId="181" fontId="38" fillId="35" borderId="10" xfId="0" applyNumberFormat="1" applyFont="1" applyFill="1" applyBorder="1" applyAlignment="1" applyProtection="1">
      <alignment horizontal="center" vertical="center"/>
      <protection locked="0"/>
    </xf>
    <xf numFmtId="181" fontId="5" fillId="0" borderId="10" xfId="0" applyNumberFormat="1" applyFont="1" applyFill="1" applyBorder="1" applyAlignment="1" applyProtection="1">
      <alignment horizontal="center" vertical="center" wrapText="1"/>
      <protection/>
    </xf>
    <xf numFmtId="0" fontId="22" fillId="0" borderId="0" xfId="0" applyFont="1" applyAlignment="1">
      <alignment horizontal="center"/>
    </xf>
    <xf numFmtId="0" fontId="23" fillId="0" borderId="38" xfId="0" applyFont="1" applyBorder="1" applyAlignment="1">
      <alignment horizontal="center" vertical="top" wrapText="1"/>
    </xf>
    <xf numFmtId="0" fontId="23" fillId="0" borderId="35" xfId="0" applyFont="1" applyBorder="1" applyAlignment="1">
      <alignment horizontal="center" vertical="top" wrapText="1"/>
    </xf>
    <xf numFmtId="0" fontId="23" fillId="0" borderId="32" xfId="0" applyFont="1" applyBorder="1" applyAlignment="1">
      <alignment horizontal="center" vertical="top" wrapText="1"/>
    </xf>
    <xf numFmtId="0" fontId="26" fillId="0" borderId="11"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35" borderId="21" xfId="0" applyFont="1" applyFill="1" applyBorder="1" applyAlignment="1" applyProtection="1">
      <alignment horizontal="center" vertical="center" wrapText="1"/>
      <protection/>
    </xf>
    <xf numFmtId="0" fontId="26" fillId="35" borderId="0" xfId="0" applyFont="1" applyFill="1" applyBorder="1" applyAlignment="1" applyProtection="1">
      <alignment horizontal="center" vertical="center" wrapText="1"/>
      <protection/>
    </xf>
    <xf numFmtId="0" fontId="26" fillId="35" borderId="17"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locked="0"/>
    </xf>
    <xf numFmtId="0" fontId="22" fillId="0" borderId="21"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protection/>
    </xf>
    <xf numFmtId="0" fontId="26" fillId="0" borderId="21" xfId="0" applyFont="1" applyFill="1" applyBorder="1" applyAlignment="1" applyProtection="1">
      <alignment horizontal="center" vertical="center" wrapText="1"/>
      <protection/>
    </xf>
    <xf numFmtId="0" fontId="26" fillId="0" borderId="23" xfId="0" applyFont="1" applyFill="1" applyBorder="1" applyAlignment="1" applyProtection="1">
      <alignment horizontal="center" vertical="center" wrapText="1"/>
      <protection/>
    </xf>
    <xf numFmtId="1" fontId="39" fillId="33" borderId="53" xfId="0" applyNumberFormat="1" applyFont="1" applyFill="1" applyBorder="1" applyAlignment="1">
      <alignment horizontal="center" vertical="center"/>
    </xf>
    <xf numFmtId="1" fontId="39" fillId="33" borderId="54" xfId="0" applyNumberFormat="1" applyFont="1" applyFill="1" applyBorder="1" applyAlignment="1">
      <alignment horizontal="center" vertical="center"/>
    </xf>
    <xf numFmtId="1" fontId="39" fillId="33" borderId="52" xfId="0" applyNumberFormat="1" applyFont="1" applyFill="1" applyBorder="1" applyAlignment="1">
      <alignment horizontal="center" vertical="center"/>
    </xf>
    <xf numFmtId="1" fontId="2" fillId="33" borderId="66" xfId="0" applyNumberFormat="1" applyFont="1" applyFill="1" applyBorder="1" applyAlignment="1" applyProtection="1">
      <alignment horizontal="center" vertical="center" wrapText="1"/>
      <protection/>
    </xf>
    <xf numFmtId="1" fontId="2" fillId="33" borderId="63" xfId="0" applyNumberFormat="1" applyFont="1" applyFill="1" applyBorder="1" applyAlignment="1" applyProtection="1">
      <alignment horizontal="center" vertical="center" wrapText="1"/>
      <protection/>
    </xf>
    <xf numFmtId="1" fontId="2" fillId="33" borderId="48" xfId="0" applyNumberFormat="1" applyFont="1" applyFill="1" applyBorder="1" applyAlignment="1" applyProtection="1">
      <alignment horizontal="center" vertical="center" wrapText="1"/>
      <protection/>
    </xf>
    <xf numFmtId="1" fontId="2" fillId="33" borderId="67" xfId="0" applyNumberFormat="1" applyFont="1" applyFill="1" applyBorder="1" applyAlignment="1" applyProtection="1">
      <alignment horizontal="center" vertical="center" wrapText="1"/>
      <protection/>
    </xf>
    <xf numFmtId="1" fontId="2" fillId="33" borderId="68" xfId="0" applyNumberFormat="1" applyFont="1" applyFill="1" applyBorder="1" applyAlignment="1" applyProtection="1">
      <alignment horizontal="center" vertical="center" wrapText="1"/>
      <protection/>
    </xf>
    <xf numFmtId="1" fontId="2" fillId="33" borderId="69" xfId="0" applyNumberFormat="1" applyFont="1" applyFill="1" applyBorder="1" applyAlignment="1" applyProtection="1">
      <alignment horizontal="center" vertical="center" wrapText="1"/>
      <protection/>
    </xf>
    <xf numFmtId="1" fontId="31" fillId="33" borderId="10" xfId="0" applyNumberFormat="1" applyFont="1" applyFill="1" applyBorder="1" applyAlignment="1">
      <alignment horizontal="center"/>
    </xf>
    <xf numFmtId="1" fontId="31" fillId="38" borderId="10" xfId="0" applyNumberFormat="1" applyFont="1" applyFill="1" applyBorder="1" applyAlignment="1">
      <alignment horizontal="center"/>
    </xf>
    <xf numFmtId="1" fontId="36" fillId="33" borderId="58" xfId="0" applyNumberFormat="1" applyFont="1" applyFill="1" applyBorder="1" applyAlignment="1">
      <alignment horizontal="center"/>
    </xf>
    <xf numFmtId="1" fontId="36" fillId="33" borderId="70" xfId="0" applyNumberFormat="1" applyFont="1" applyFill="1" applyBorder="1" applyAlignment="1">
      <alignment horizontal="center"/>
    </xf>
    <xf numFmtId="1" fontId="36" fillId="33" borderId="64" xfId="0" applyNumberFormat="1" applyFont="1" applyFill="1" applyBorder="1" applyAlignment="1">
      <alignment horizontal="center"/>
    </xf>
    <xf numFmtId="1" fontId="36" fillId="38" borderId="58" xfId="0" applyNumberFormat="1" applyFont="1" applyFill="1" applyBorder="1" applyAlignment="1" applyProtection="1">
      <alignment horizontal="center"/>
      <protection locked="0"/>
    </xf>
    <xf numFmtId="1" fontId="36" fillId="38" borderId="70" xfId="0" applyNumberFormat="1" applyFont="1" applyFill="1" applyBorder="1" applyAlignment="1" applyProtection="1">
      <alignment horizontal="center"/>
      <protection locked="0"/>
    </xf>
    <xf numFmtId="1" fontId="36" fillId="38" borderId="64" xfId="0" applyNumberFormat="1" applyFont="1" applyFill="1" applyBorder="1" applyAlignment="1" applyProtection="1">
      <alignment horizontal="center"/>
      <protection locked="0"/>
    </xf>
    <xf numFmtId="1" fontId="31" fillId="38" borderId="13" xfId="0" applyNumberFormat="1" applyFont="1" applyFill="1" applyBorder="1" applyAlignment="1">
      <alignment horizontal="center"/>
    </xf>
    <xf numFmtId="1" fontId="31" fillId="38" borderId="20" xfId="0" applyNumberFormat="1" applyFont="1" applyFill="1" applyBorder="1" applyAlignment="1">
      <alignment horizontal="center"/>
    </xf>
    <xf numFmtId="1" fontId="31" fillId="33" borderId="13" xfId="0" applyNumberFormat="1" applyFont="1" applyFill="1" applyBorder="1" applyAlignment="1">
      <alignment horizontal="center"/>
    </xf>
    <xf numFmtId="1" fontId="31" fillId="33" borderId="20" xfId="0" applyNumberFormat="1" applyFont="1" applyFill="1" applyBorder="1" applyAlignment="1">
      <alignment horizontal="center"/>
    </xf>
    <xf numFmtId="1" fontId="36" fillId="33" borderId="50" xfId="0" applyNumberFormat="1" applyFont="1" applyFill="1" applyBorder="1" applyAlignment="1">
      <alignment horizontal="center"/>
    </xf>
    <xf numFmtId="1" fontId="36" fillId="38" borderId="50" xfId="0" applyNumberFormat="1" applyFont="1" applyFill="1" applyBorder="1" applyAlignment="1" applyProtection="1">
      <alignment horizontal="center"/>
      <protection locked="0"/>
    </xf>
    <xf numFmtId="1" fontId="31" fillId="34" borderId="13" xfId="0" applyNumberFormat="1" applyFont="1" applyFill="1" applyBorder="1" applyAlignment="1">
      <alignment horizontal="center"/>
    </xf>
    <xf numFmtId="1" fontId="31" fillId="34" borderId="20" xfId="0" applyNumberFormat="1" applyFont="1" applyFill="1" applyBorder="1" applyAlignment="1">
      <alignment horizontal="center"/>
    </xf>
    <xf numFmtId="1" fontId="28" fillId="37" borderId="66" xfId="0" applyNumberFormat="1" applyFont="1" applyFill="1" applyBorder="1" applyAlignment="1" applyProtection="1">
      <alignment horizontal="center" vertical="center" wrapText="1"/>
      <protection/>
    </xf>
    <xf numFmtId="1" fontId="28" fillId="37" borderId="63" xfId="0" applyNumberFormat="1" applyFont="1" applyFill="1" applyBorder="1" applyAlignment="1" applyProtection="1">
      <alignment horizontal="center" vertical="center" wrapText="1"/>
      <protection/>
    </xf>
    <xf numFmtId="0" fontId="39" fillId="37" borderId="15" xfId="0" applyFont="1" applyFill="1" applyBorder="1" applyAlignment="1">
      <alignment horizontal="center" vertical="center"/>
    </xf>
    <xf numFmtId="0" fontId="39" fillId="37" borderId="46" xfId="0" applyFont="1" applyFill="1" applyBorder="1" applyAlignment="1">
      <alignment horizontal="center" vertical="center"/>
    </xf>
    <xf numFmtId="0" fontId="39" fillId="37" borderId="44" xfId="0" applyFont="1" applyFill="1" applyBorder="1" applyAlignment="1">
      <alignment horizontal="center" vertical="center"/>
    </xf>
    <xf numFmtId="1" fontId="39" fillId="37" borderId="44" xfId="0" applyNumberFormat="1" applyFont="1" applyFill="1" applyBorder="1" applyAlignment="1">
      <alignment horizontal="center" vertical="center"/>
    </xf>
    <xf numFmtId="1" fontId="39" fillId="37" borderId="15" xfId="0" applyNumberFormat="1" applyFont="1" applyFill="1" applyBorder="1" applyAlignment="1">
      <alignment vertical="center"/>
    </xf>
    <xf numFmtId="1" fontId="31" fillId="37" borderId="50" xfId="0" applyNumberFormat="1" applyFont="1" applyFill="1" applyBorder="1" applyAlignment="1">
      <alignment horizontal="center"/>
    </xf>
    <xf numFmtId="1" fontId="31" fillId="37" borderId="10" xfId="0" applyNumberFormat="1" applyFont="1" applyFill="1" applyBorder="1" applyAlignment="1">
      <alignment horizontal="center"/>
    </xf>
    <xf numFmtId="0" fontId="5" fillId="0" borderId="1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1" fontId="39" fillId="33" borderId="44" xfId="0" applyNumberFormat="1" applyFont="1" applyFill="1" applyBorder="1" applyAlignment="1">
      <alignment horizontal="center" vertical="center"/>
    </xf>
    <xf numFmtId="1" fontId="39" fillId="33" borderId="15" xfId="0" applyNumberFormat="1" applyFont="1" applyFill="1" applyBorder="1" applyAlignment="1">
      <alignment horizontal="center" vertical="center"/>
    </xf>
    <xf numFmtId="1" fontId="39" fillId="33" borderId="46" xfId="0" applyNumberFormat="1" applyFont="1" applyFill="1" applyBorder="1" applyAlignment="1">
      <alignment horizontal="center" vertical="center"/>
    </xf>
    <xf numFmtId="1" fontId="31" fillId="34" borderId="58" xfId="0" applyNumberFormat="1" applyFont="1" applyFill="1" applyBorder="1" applyAlignment="1">
      <alignment horizontal="center"/>
    </xf>
    <xf numFmtId="1" fontId="31" fillId="34" borderId="70" xfId="0" applyNumberFormat="1" applyFont="1" applyFill="1" applyBorder="1" applyAlignment="1">
      <alignment horizontal="center"/>
    </xf>
    <xf numFmtId="1" fontId="31" fillId="34" borderId="64" xfId="0" applyNumberFormat="1" applyFont="1" applyFill="1" applyBorder="1" applyAlignment="1">
      <alignment horizontal="center"/>
    </xf>
    <xf numFmtId="0" fontId="26" fillId="37" borderId="66" xfId="0" applyFont="1" applyFill="1" applyBorder="1" applyAlignment="1" applyProtection="1">
      <alignment horizontal="center" vertical="center" wrapText="1"/>
      <protection/>
    </xf>
    <xf numFmtId="0" fontId="26" fillId="37" borderId="63" xfId="0" applyFont="1" applyFill="1" applyBorder="1" applyAlignment="1" applyProtection="1">
      <alignment horizontal="center" vertical="center" wrapText="1"/>
      <protection/>
    </xf>
    <xf numFmtId="0" fontId="31" fillId="37" borderId="53" xfId="0" applyFont="1" applyFill="1" applyBorder="1" applyAlignment="1">
      <alignment horizontal="center" vertical="center" wrapText="1"/>
    </xf>
    <xf numFmtId="0" fontId="31" fillId="37" borderId="54" xfId="0" applyFont="1" applyFill="1" applyBorder="1" applyAlignment="1">
      <alignment horizontal="center" vertical="center" wrapText="1"/>
    </xf>
    <xf numFmtId="0" fontId="31" fillId="37" borderId="52" xfId="0" applyFont="1" applyFill="1" applyBorder="1" applyAlignment="1">
      <alignment horizontal="center" vertical="center" wrapText="1"/>
    </xf>
    <xf numFmtId="1" fontId="31" fillId="34" borderId="10" xfId="0" applyNumberFormat="1" applyFont="1" applyFill="1" applyBorder="1" applyAlignment="1">
      <alignment horizontal="center"/>
    </xf>
    <xf numFmtId="1" fontId="26" fillId="37" borderId="66" xfId="0" applyNumberFormat="1" applyFont="1" applyFill="1" applyBorder="1" applyAlignment="1" applyProtection="1">
      <alignment horizontal="center" vertical="center" wrapText="1"/>
      <protection/>
    </xf>
    <xf numFmtId="1" fontId="26" fillId="37" borderId="63" xfId="0" applyNumberFormat="1" applyFont="1" applyFill="1" applyBorder="1" applyAlignment="1" applyProtection="1">
      <alignment horizontal="center" vertical="center" wrapText="1"/>
      <protection/>
    </xf>
    <xf numFmtId="3" fontId="31" fillId="34" borderId="10" xfId="0" applyNumberFormat="1" applyFont="1" applyFill="1" applyBorder="1" applyAlignment="1">
      <alignment horizontal="center"/>
    </xf>
    <xf numFmtId="0" fontId="39" fillId="37" borderId="15" xfId="0" applyFont="1" applyFill="1" applyBorder="1" applyAlignment="1">
      <alignment vertical="center"/>
    </xf>
    <xf numFmtId="3" fontId="31" fillId="37" borderId="50" xfId="0" applyNumberFormat="1" applyFont="1" applyFill="1" applyBorder="1" applyAlignment="1">
      <alignment horizontal="center"/>
    </xf>
    <xf numFmtId="0" fontId="1" fillId="0" borderId="0" xfId="0" applyFont="1" applyFill="1" applyAlignment="1" applyProtection="1">
      <alignment horizontal="center" vertical="center"/>
      <protection/>
    </xf>
    <xf numFmtId="0" fontId="1" fillId="0" borderId="0" xfId="54" applyFont="1" applyFill="1" applyBorder="1" applyAlignment="1" applyProtection="1">
      <alignment horizontal="center" vertical="center"/>
      <protection/>
    </xf>
    <xf numFmtId="0" fontId="14"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6" fillId="0" borderId="0" xfId="42" applyFill="1" applyAlignment="1" applyProtection="1">
      <alignment horizontal="center" vertical="center"/>
      <protection/>
    </xf>
    <xf numFmtId="0" fontId="6" fillId="0" borderId="0" xfId="42" applyFont="1" applyFill="1" applyAlignment="1" applyProtection="1">
      <alignment horizontal="center" vertical="center"/>
      <protection/>
    </xf>
    <xf numFmtId="3" fontId="31" fillId="34" borderId="13" xfId="0" applyNumberFormat="1" applyFont="1" applyFill="1" applyBorder="1" applyAlignment="1">
      <alignment horizontal="center"/>
    </xf>
    <xf numFmtId="3" fontId="31" fillId="34" borderId="20" xfId="0" applyNumberFormat="1" applyFont="1" applyFill="1" applyBorder="1" applyAlignment="1">
      <alignment horizontal="center"/>
    </xf>
    <xf numFmtId="0" fontId="5" fillId="0" borderId="0" xfId="0" applyFont="1" applyFill="1" applyAlignment="1" applyProtection="1">
      <alignment horizontal="center" vertical="center" wrapText="1"/>
      <protection/>
    </xf>
    <xf numFmtId="3" fontId="31" fillId="34" borderId="58" xfId="0" applyNumberFormat="1" applyFont="1" applyFill="1" applyBorder="1" applyAlignment="1">
      <alignment horizontal="center"/>
    </xf>
    <xf numFmtId="3" fontId="31" fillId="34" borderId="70" xfId="0" applyNumberFormat="1" applyFont="1" applyFill="1" applyBorder="1" applyAlignment="1">
      <alignment horizontal="center"/>
    </xf>
    <xf numFmtId="3" fontId="31" fillId="34" borderId="64" xfId="0" applyNumberFormat="1" applyFont="1" applyFill="1" applyBorder="1" applyAlignment="1">
      <alignment horizontal="center"/>
    </xf>
    <xf numFmtId="3" fontId="31" fillId="37" borderId="10" xfId="0" applyNumberFormat="1" applyFont="1" applyFill="1" applyBorder="1" applyAlignment="1">
      <alignment horizontal="center"/>
    </xf>
    <xf numFmtId="0" fontId="5" fillId="0" borderId="0" xfId="0" applyFont="1" applyFill="1" applyBorder="1" applyAlignment="1" applyProtection="1">
      <alignment horizontal="center" vertical="top" wrapText="1"/>
      <protection/>
    </xf>
    <xf numFmtId="0" fontId="4" fillId="34" borderId="13"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1" fillId="34" borderId="10" xfId="0" applyFont="1" applyFill="1" applyBorder="1" applyAlignment="1" applyProtection="1">
      <alignment horizontal="center" vertical="center" wrapText="1"/>
      <protection/>
    </xf>
    <xf numFmtId="0" fontId="23" fillId="0" borderId="21" xfId="0" applyFont="1" applyFill="1" applyBorder="1" applyAlignment="1" applyProtection="1">
      <alignment horizontal="center" vertical="center" wrapText="1"/>
      <protection/>
    </xf>
    <xf numFmtId="0" fontId="23"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top" wrapText="1"/>
      <protection locked="0"/>
    </xf>
    <xf numFmtId="0" fontId="23" fillId="0" borderId="25"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18" xfId="0" applyFont="1" applyFill="1" applyBorder="1" applyAlignment="1" applyProtection="1">
      <alignment horizontal="center" vertical="center" wrapText="1"/>
      <protection/>
    </xf>
    <xf numFmtId="0" fontId="0" fillId="0" borderId="13"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22" fillId="0" borderId="13" xfId="0" applyFont="1" applyBorder="1" applyAlignment="1">
      <alignment horizontal="center"/>
    </xf>
    <xf numFmtId="0" fontId="22" fillId="0" borderId="22" xfId="0" applyFont="1" applyBorder="1" applyAlignment="1">
      <alignment horizontal="center"/>
    </xf>
    <xf numFmtId="0" fontId="22" fillId="0" borderId="20" xfId="0" applyFont="1" applyBorder="1" applyAlignment="1">
      <alignment horizontal="center"/>
    </xf>
    <xf numFmtId="0" fontId="32" fillId="0" borderId="13"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horizontal="center" vertical="center"/>
    </xf>
    <xf numFmtId="0" fontId="2" fillId="36" borderId="10"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0"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0" xfId="0" applyFont="1" applyFill="1" applyBorder="1" applyAlignment="1">
      <alignment horizontal="center" vertical="center"/>
    </xf>
    <xf numFmtId="0" fontId="37" fillId="0" borderId="22" xfId="0" applyFont="1" applyBorder="1" applyAlignment="1">
      <alignment horizontal="center" vertical="center"/>
    </xf>
    <xf numFmtId="0" fontId="37" fillId="0" borderId="20" xfId="0" applyFont="1" applyBorder="1" applyAlignment="1">
      <alignment horizontal="center" vertical="center"/>
    </xf>
    <xf numFmtId="0" fontId="18" fillId="0" borderId="0" xfId="0" applyFont="1" applyBorder="1" applyAlignment="1">
      <alignment horizontal="left" vertical="center"/>
    </xf>
    <xf numFmtId="0" fontId="20" fillId="34" borderId="22" xfId="0" applyFont="1" applyFill="1" applyBorder="1" applyAlignment="1">
      <alignment horizontal="center" vertical="center"/>
    </xf>
    <xf numFmtId="0" fontId="20" fillId="34" borderId="20" xfId="0" applyFont="1" applyFill="1" applyBorder="1" applyAlignment="1">
      <alignment horizontal="center" vertical="center"/>
    </xf>
    <xf numFmtId="0" fontId="0" fillId="0" borderId="0" xfId="0"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3" fontId="5" fillId="0" borderId="13" xfId="0" applyNumberFormat="1" applyFont="1" applyBorder="1" applyAlignment="1">
      <alignment horizontal="center" vertical="center"/>
    </xf>
    <xf numFmtId="3" fontId="5" fillId="0" borderId="20" xfId="0" applyNumberFormat="1" applyFont="1" applyBorder="1" applyAlignment="1">
      <alignment horizontal="center" vertical="center"/>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protection/>
    </xf>
    <xf numFmtId="3" fontId="5" fillId="0" borderId="22" xfId="0" applyNumberFormat="1" applyFont="1" applyFill="1" applyBorder="1" applyAlignment="1" applyProtection="1">
      <alignment horizontal="center" vertical="center"/>
      <protection/>
    </xf>
    <xf numFmtId="3" fontId="5" fillId="0" borderId="20" xfId="0" applyNumberFormat="1" applyFont="1" applyFill="1" applyBorder="1" applyAlignment="1" applyProtection="1">
      <alignment horizontal="center" vertical="center"/>
      <protection/>
    </xf>
    <xf numFmtId="0" fontId="16" fillId="34" borderId="14" xfId="0" applyFont="1" applyFill="1" applyBorder="1" applyAlignment="1">
      <alignment horizontal="center" wrapText="1"/>
    </xf>
    <xf numFmtId="0" fontId="16" fillId="34" borderId="15" xfId="0" applyFont="1" applyFill="1" applyBorder="1" applyAlignment="1">
      <alignment horizontal="center" wrapText="1"/>
    </xf>
    <xf numFmtId="0" fontId="16" fillId="34" borderId="16" xfId="0" applyFont="1" applyFill="1" applyBorder="1" applyAlignment="1">
      <alignment horizontal="center" wrapText="1"/>
    </xf>
    <xf numFmtId="0" fontId="16" fillId="34" borderId="0" xfId="0" applyFont="1" applyFill="1" applyBorder="1" applyAlignment="1">
      <alignment horizontal="center" wrapText="1"/>
    </xf>
    <xf numFmtId="0" fontId="2" fillId="0" borderId="14"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29" fillId="36" borderId="13" xfId="0" applyFont="1" applyFill="1" applyBorder="1" applyAlignment="1">
      <alignment horizontal="center" wrapText="1"/>
    </xf>
    <xf numFmtId="0" fontId="29" fillId="36" borderId="22" xfId="0" applyFont="1" applyFill="1" applyBorder="1" applyAlignment="1">
      <alignment horizontal="center" wrapText="1"/>
    </xf>
    <xf numFmtId="0" fontId="29" fillId="0" borderId="13" xfId="0" applyFont="1" applyBorder="1" applyAlignment="1">
      <alignment horizontal="center" wrapText="1"/>
    </xf>
    <xf numFmtId="0" fontId="29" fillId="0" borderId="22" xfId="0" applyFont="1" applyBorder="1" applyAlignment="1">
      <alignment horizontal="center" wrapText="1"/>
    </xf>
    <xf numFmtId="0" fontId="5" fillId="0" borderId="22" xfId="0" applyFont="1" applyFill="1" applyBorder="1" applyAlignment="1" applyProtection="1">
      <alignment horizontal="center" vertical="center" wrapText="1"/>
      <protection/>
    </xf>
    <xf numFmtId="0" fontId="16" fillId="34" borderId="13" xfId="0" applyFont="1" applyFill="1" applyBorder="1" applyAlignment="1">
      <alignment horizontal="center" wrapText="1"/>
    </xf>
    <xf numFmtId="0" fontId="16" fillId="34" borderId="20" xfId="0" applyFont="1" applyFill="1" applyBorder="1" applyAlignment="1">
      <alignment horizontal="center" wrapText="1"/>
    </xf>
    <xf numFmtId="0" fontId="16" fillId="34" borderId="25" xfId="0" applyFont="1" applyFill="1" applyBorder="1" applyAlignment="1">
      <alignment horizontal="center" wrapText="1"/>
    </xf>
    <xf numFmtId="0" fontId="16" fillId="34" borderId="18" xfId="0" applyFont="1" applyFill="1" applyBorder="1" applyAlignment="1">
      <alignment horizontal="center" wrapText="1"/>
    </xf>
    <xf numFmtId="0" fontId="29" fillId="36" borderId="20" xfId="0" applyFont="1" applyFill="1" applyBorder="1" applyAlignment="1">
      <alignment horizontal="center" wrapText="1"/>
    </xf>
    <xf numFmtId="0" fontId="16" fillId="34" borderId="22" xfId="0" applyFont="1" applyFill="1" applyBorder="1" applyAlignment="1">
      <alignment horizontal="center" wrapText="1"/>
    </xf>
    <xf numFmtId="0" fontId="15" fillId="34" borderId="13" xfId="0" applyFont="1" applyFill="1" applyBorder="1" applyAlignment="1">
      <alignment horizontal="center" vertic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4" fontId="20" fillId="0" borderId="10" xfId="0" applyNumberFormat="1" applyFont="1" applyBorder="1" applyAlignment="1">
      <alignment horizontal="center" vertical="top" wrapText="1"/>
    </xf>
    <xf numFmtId="0" fontId="16" fillId="0" borderId="0" xfId="0" applyFont="1" applyBorder="1" applyAlignment="1">
      <alignment horizontal="center"/>
    </xf>
    <xf numFmtId="0" fontId="20" fillId="0" borderId="14" xfId="0" applyFont="1" applyBorder="1" applyAlignment="1">
      <alignment horizontal="center" vertical="top" wrapText="1"/>
    </xf>
    <xf numFmtId="0" fontId="20" fillId="0" borderId="16" xfId="0" applyFont="1" applyBorder="1" applyAlignment="1">
      <alignment horizontal="center" vertical="top" wrapText="1"/>
    </xf>
    <xf numFmtId="0" fontId="24" fillId="0" borderId="23" xfId="0" applyFont="1" applyBorder="1" applyAlignment="1">
      <alignment horizontal="center"/>
    </xf>
    <xf numFmtId="0" fontId="16" fillId="0" borderId="41" xfId="0" applyFont="1" applyBorder="1" applyAlignment="1">
      <alignment horizontal="center"/>
    </xf>
    <xf numFmtId="0" fontId="16" fillId="0" borderId="25" xfId="0" applyFont="1" applyBorder="1" applyAlignment="1">
      <alignment horizontal="center"/>
    </xf>
    <xf numFmtId="0" fontId="24" fillId="0" borderId="71" xfId="0" applyFont="1" applyBorder="1" applyAlignment="1">
      <alignment horizontal="center"/>
    </xf>
    <xf numFmtId="0" fontId="24" fillId="0" borderId="70" xfId="0" applyFont="1" applyBorder="1" applyAlignment="1">
      <alignment horizontal="center"/>
    </xf>
    <xf numFmtId="0" fontId="24" fillId="0" borderId="67" xfId="0" applyFont="1" applyBorder="1" applyAlignment="1">
      <alignment horizontal="center"/>
    </xf>
    <xf numFmtId="0" fontId="0" fillId="0" borderId="26" xfId="0" applyBorder="1" applyAlignment="1">
      <alignment horizontal="center"/>
    </xf>
    <xf numFmtId="0" fontId="0" fillId="0" borderId="10" xfId="0" applyBorder="1" applyAlignment="1">
      <alignment horizontal="center"/>
    </xf>
    <xf numFmtId="0" fontId="0" fillId="0" borderId="56" xfId="0" applyBorder="1" applyAlignment="1">
      <alignment horizontal="center"/>
    </xf>
    <xf numFmtId="0" fontId="24" fillId="0" borderId="13" xfId="0" applyFont="1" applyBorder="1" applyAlignment="1">
      <alignment horizontal="center"/>
    </xf>
    <xf numFmtId="0" fontId="24" fillId="0" borderId="22" xfId="0" applyFont="1" applyBorder="1" applyAlignment="1">
      <alignment horizontal="center"/>
    </xf>
    <xf numFmtId="0" fontId="0" fillId="34" borderId="13" xfId="0" applyFill="1" applyBorder="1" applyAlignment="1">
      <alignment horizontal="center"/>
    </xf>
    <xf numFmtId="0" fontId="0" fillId="34" borderId="22" xfId="0" applyFill="1" applyBorder="1" applyAlignment="1">
      <alignment horizontal="center"/>
    </xf>
    <xf numFmtId="0" fontId="0" fillId="0" borderId="41" xfId="0" applyFill="1" applyBorder="1" applyAlignment="1">
      <alignment horizontal="center"/>
    </xf>
    <xf numFmtId="0" fontId="0" fillId="0" borderId="25" xfId="0" applyFill="1" applyBorder="1" applyAlignment="1">
      <alignment horizontal="center"/>
    </xf>
    <xf numFmtId="0" fontId="0" fillId="0" borderId="14" xfId="0" applyBorder="1" applyAlignment="1">
      <alignment horizontal="center"/>
    </xf>
    <xf numFmtId="0" fontId="0" fillId="0" borderId="16" xfId="0" applyBorder="1" applyAlignment="1">
      <alignment horizontal="center"/>
    </xf>
    <xf numFmtId="0" fontId="0" fillId="0" borderId="72" xfId="0" applyBorder="1" applyAlignment="1">
      <alignment horizontal="center"/>
    </xf>
    <xf numFmtId="0" fontId="0" fillId="34" borderId="73" xfId="0" applyFill="1" applyBorder="1" applyAlignment="1">
      <alignment horizontal="center"/>
    </xf>
    <xf numFmtId="0" fontId="0" fillId="34" borderId="74" xfId="0" applyFill="1" applyBorder="1" applyAlignment="1">
      <alignment horizontal="center"/>
    </xf>
    <xf numFmtId="0" fontId="0" fillId="34" borderId="75" xfId="0" applyFill="1" applyBorder="1" applyAlignment="1">
      <alignment horizontal="center"/>
    </xf>
    <xf numFmtId="0" fontId="0" fillId="34" borderId="25" xfId="0" applyFill="1" applyBorder="1" applyAlignment="1">
      <alignment horizontal="center"/>
    </xf>
    <xf numFmtId="0" fontId="0" fillId="34" borderId="23" xfId="0" applyFill="1" applyBorder="1" applyAlignment="1">
      <alignment horizontal="center"/>
    </xf>
    <xf numFmtId="0" fontId="0" fillId="34" borderId="18" xfId="0" applyFill="1" applyBorder="1" applyAlignment="1">
      <alignment horizontal="center"/>
    </xf>
    <xf numFmtId="0" fontId="0" fillId="0" borderId="13" xfId="0" applyFill="1" applyBorder="1" applyAlignment="1">
      <alignment horizontal="center"/>
    </xf>
    <xf numFmtId="171" fontId="16" fillId="0" borderId="76" xfId="62" applyFont="1" applyBorder="1" applyAlignment="1">
      <alignment horizontal="center"/>
    </xf>
    <xf numFmtId="171" fontId="16" fillId="0" borderId="23" xfId="62" applyFont="1" applyBorder="1" applyAlignment="1">
      <alignment horizontal="center"/>
    </xf>
    <xf numFmtId="171" fontId="16" fillId="0" borderId="18" xfId="62" applyFont="1" applyBorder="1" applyAlignment="1">
      <alignment horizontal="center"/>
    </xf>
    <xf numFmtId="171" fontId="0" fillId="0" borderId="14" xfId="62" applyFont="1" applyBorder="1" applyAlignment="1">
      <alignment horizontal="center"/>
    </xf>
    <xf numFmtId="171" fontId="0" fillId="0" borderId="16" xfId="62" applyFont="1" applyBorder="1" applyAlignment="1">
      <alignment horizontal="center"/>
    </xf>
    <xf numFmtId="171" fontId="0" fillId="0" borderId="13" xfId="62" applyFont="1" applyBorder="1" applyAlignment="1">
      <alignment horizontal="center"/>
    </xf>
    <xf numFmtId="171" fontId="0" fillId="0" borderId="20" xfId="62" applyFont="1" applyBorder="1" applyAlignment="1">
      <alignment horizontal="center"/>
    </xf>
    <xf numFmtId="171" fontId="0" fillId="0" borderId="0" xfId="62" applyFont="1" applyBorder="1" applyAlignment="1">
      <alignment horizontal="center"/>
    </xf>
    <xf numFmtId="0" fontId="16" fillId="0" borderId="10" xfId="0" applyFont="1" applyBorder="1" applyAlignment="1">
      <alignment horizontal="center"/>
    </xf>
    <xf numFmtId="0" fontId="16" fillId="0" borderId="14" xfId="0" applyFont="1" applyBorder="1" applyAlignment="1">
      <alignment horizontal="center" vertical="distributed" wrapText="1"/>
    </xf>
    <xf numFmtId="0" fontId="16" fillId="0" borderId="16" xfId="0" applyFont="1" applyBorder="1" applyAlignment="1">
      <alignment horizontal="center" vertical="distributed" wrapText="1"/>
    </xf>
    <xf numFmtId="0" fontId="16" fillId="0" borderId="13" xfId="0" applyFont="1" applyBorder="1" applyAlignment="1">
      <alignment horizontal="center" vertical="center"/>
    </xf>
    <xf numFmtId="0" fontId="16" fillId="0" borderId="22" xfId="0" applyFont="1" applyBorder="1" applyAlignment="1">
      <alignment horizontal="center" vertical="center"/>
    </xf>
    <xf numFmtId="0" fontId="16" fillId="0" borderId="20" xfId="0" applyFont="1" applyBorder="1" applyAlignment="1">
      <alignment horizontal="center" vertical="center"/>
    </xf>
    <xf numFmtId="0" fontId="21" fillId="34" borderId="13" xfId="0" applyFont="1" applyFill="1" applyBorder="1" applyAlignment="1">
      <alignment horizontal="center"/>
    </xf>
    <xf numFmtId="0" fontId="21" fillId="34" borderId="22" xfId="0" applyFont="1" applyFill="1" applyBorder="1" applyAlignment="1">
      <alignment horizontal="center"/>
    </xf>
    <xf numFmtId="0" fontId="21" fillId="34" borderId="20" xfId="0" applyFont="1" applyFill="1" applyBorder="1" applyAlignment="1">
      <alignment horizontal="center"/>
    </xf>
    <xf numFmtId="0" fontId="16" fillId="34" borderId="0" xfId="0" applyFont="1" applyFill="1" applyAlignment="1">
      <alignment horizontal="center"/>
    </xf>
    <xf numFmtId="0" fontId="16" fillId="34" borderId="10" xfId="0" applyFont="1" applyFill="1" applyBorder="1" applyAlignment="1">
      <alignment horizontal="center"/>
    </xf>
    <xf numFmtId="0" fontId="23" fillId="0" borderId="37" xfId="0" applyFont="1" applyBorder="1" applyAlignment="1">
      <alignment horizontal="center" vertical="top" wrapText="1"/>
    </xf>
    <xf numFmtId="0" fontId="23" fillId="0" borderId="39" xfId="0" applyFont="1" applyBorder="1" applyAlignment="1">
      <alignment horizontal="center" vertical="top" wrapText="1"/>
    </xf>
    <xf numFmtId="0" fontId="23" fillId="0" borderId="40" xfId="0" applyFont="1" applyBorder="1" applyAlignment="1">
      <alignment horizontal="center" vertical="top"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38"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2" xfId="0" applyFont="1" applyBorder="1" applyAlignment="1">
      <alignment horizontal="center" vertical="center" wrapText="1"/>
    </xf>
    <xf numFmtId="49" fontId="25" fillId="0" borderId="38" xfId="0" applyNumberFormat="1" applyFont="1" applyBorder="1" applyAlignment="1">
      <alignment horizontal="center" vertical="center" wrapText="1"/>
    </xf>
    <xf numFmtId="49" fontId="25" fillId="0" borderId="35"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0</xdr:colOff>
      <xdr:row>16</xdr:row>
      <xdr:rowOff>0</xdr:rowOff>
    </xdr:to>
    <xdr:sp fLocksText="0">
      <xdr:nvSpPr>
        <xdr:cNvPr id="1" name="Text Box 155"/>
        <xdr:cNvSpPr txBox="1">
          <a:spLocks noChangeArrowheads="1"/>
        </xdr:cNvSpPr>
      </xdr:nvSpPr>
      <xdr:spPr>
        <a:xfrm>
          <a:off x="13315950" y="325755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16</xdr:row>
      <xdr:rowOff>0</xdr:rowOff>
    </xdr:from>
    <xdr:to>
      <xdr:col>9</xdr:col>
      <xdr:colOff>0</xdr:colOff>
      <xdr:row>16</xdr:row>
      <xdr:rowOff>0</xdr:rowOff>
    </xdr:to>
    <xdr:sp fLocksText="0">
      <xdr:nvSpPr>
        <xdr:cNvPr id="2" name="Text Box 156"/>
        <xdr:cNvSpPr txBox="1">
          <a:spLocks noChangeArrowheads="1"/>
        </xdr:cNvSpPr>
      </xdr:nvSpPr>
      <xdr:spPr>
        <a:xfrm>
          <a:off x="13315950" y="325755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16</xdr:row>
      <xdr:rowOff>0</xdr:rowOff>
    </xdr:from>
    <xdr:to>
      <xdr:col>9</xdr:col>
      <xdr:colOff>0</xdr:colOff>
      <xdr:row>16</xdr:row>
      <xdr:rowOff>0</xdr:rowOff>
    </xdr:to>
    <xdr:sp fLocksText="0">
      <xdr:nvSpPr>
        <xdr:cNvPr id="3" name="Text Box 157"/>
        <xdr:cNvSpPr txBox="1">
          <a:spLocks noChangeArrowheads="1"/>
        </xdr:cNvSpPr>
      </xdr:nvSpPr>
      <xdr:spPr>
        <a:xfrm>
          <a:off x="13315950" y="325755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76200</xdr:colOff>
      <xdr:row>0</xdr:row>
      <xdr:rowOff>0</xdr:rowOff>
    </xdr:from>
    <xdr:to>
      <xdr:col>8</xdr:col>
      <xdr:colOff>704850</xdr:colOff>
      <xdr:row>1</xdr:row>
      <xdr:rowOff>0</xdr:rowOff>
    </xdr:to>
    <xdr:grpSp>
      <xdr:nvGrpSpPr>
        <xdr:cNvPr id="4" name="Group 213"/>
        <xdr:cNvGrpSpPr>
          <a:grpSpLocks/>
        </xdr:cNvGrpSpPr>
      </xdr:nvGrpSpPr>
      <xdr:grpSpPr>
        <a:xfrm>
          <a:off x="76200" y="0"/>
          <a:ext cx="12696825" cy="19050"/>
          <a:chOff x="32" y="28"/>
          <a:chExt cx="1023" cy="248"/>
        </a:xfrm>
        <a:solidFill>
          <a:srgbClr val="FFFFFF"/>
        </a:solidFill>
      </xdr:grpSpPr>
      <xdr:pic>
        <xdr:nvPicPr>
          <xdr:cNvPr id="5" name="Picture 41" descr="sistsert"/>
          <xdr:cNvPicPr preferRelativeResize="1">
            <a:picLocks noChangeAspect="1"/>
          </xdr:cNvPicPr>
        </xdr:nvPicPr>
        <xdr:blipFill>
          <a:blip r:embed="rId1"/>
          <a:stretch>
            <a:fillRect/>
          </a:stretch>
        </xdr:blipFill>
        <xdr:spPr>
          <a:xfrm>
            <a:off x="946" y="34"/>
            <a:ext cx="109" cy="45"/>
          </a:xfrm>
          <a:prstGeom prst="rect">
            <a:avLst/>
          </a:prstGeom>
          <a:solidFill>
            <a:srgbClr val="FFFFFF"/>
          </a:solidFill>
          <a:ln w="0" cmpd="sng">
            <a:solidFill>
              <a:srgbClr val="FFFFFF"/>
            </a:solidFill>
            <a:headEnd type="none"/>
            <a:tailEnd type="none"/>
          </a:ln>
        </xdr:spPr>
      </xdr:pic>
      <xdr:grpSp>
        <xdr:nvGrpSpPr>
          <xdr:cNvPr id="6" name="Group 212"/>
          <xdr:cNvGrpSpPr>
            <a:grpSpLocks/>
          </xdr:cNvGrpSpPr>
        </xdr:nvGrpSpPr>
        <xdr:grpSpPr>
          <a:xfrm>
            <a:off x="32" y="104"/>
            <a:ext cx="1005" cy="172"/>
            <a:chOff x="32" y="104"/>
            <a:chExt cx="1005" cy="172"/>
          </a:xfrm>
          <a:solidFill>
            <a:srgbClr val="FFFFFF"/>
          </a:solidFill>
        </xdr:grpSpPr>
        <xdr:sp fLocksText="0">
          <xdr:nvSpPr>
            <xdr:cNvPr id="7" name="Text Box 6"/>
            <xdr:cNvSpPr txBox="1">
              <a:spLocks noChangeArrowheads="1"/>
            </xdr:cNvSpPr>
          </xdr:nvSpPr>
          <xdr:spPr>
            <a:xfrm>
              <a:off x="626" y="276"/>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fLocksText="0">
          <xdr:nvSpPr>
            <xdr:cNvPr id="8" name="Text Box 5"/>
            <xdr:cNvSpPr txBox="1">
              <a:spLocks noChangeArrowheads="1"/>
            </xdr:cNvSpPr>
          </xdr:nvSpPr>
          <xdr:spPr>
            <a:xfrm>
              <a:off x="626" y="276"/>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xdr:nvSpPr>
            <xdr:cNvPr id="9" name="Rectangle 28"/>
            <xdr:cNvSpPr>
              <a:spLocks/>
            </xdr:cNvSpPr>
          </xdr:nvSpPr>
          <xdr:spPr>
            <a:xfrm>
              <a:off x="527" y="165"/>
              <a:ext cx="0" cy="54"/>
            </a:xfrm>
            <a:prstGeom prst="rect">
              <a:avLst/>
            </a:prstGeom>
            <a:noFill/>
            <a:ln w="25400" cmpd="sng">
              <a:noFill/>
            </a:ln>
          </xdr:spPr>
          <xdr:txBody>
            <a:bodyPr vertOverflow="clip" wrap="square"/>
            <a:p>
              <a:pPr algn="l">
                <a:defRPr/>
              </a:pPr>
              <a:r>
                <a:rPr lang="en-US" cap="none" u="none" baseline="0">
                  <a:latin typeface="Arial Cyr"/>
                  <a:ea typeface="Arial Cyr"/>
                  <a:cs typeface="Arial Cyr"/>
                </a:rPr>
                <a:t/>
              </a:r>
            </a:p>
          </xdr:txBody>
        </xdr:sp>
        <xdr:sp>
          <xdr:nvSpPr>
            <xdr:cNvPr id="10" name="Line 39"/>
            <xdr:cNvSpPr>
              <a:spLocks/>
            </xdr:cNvSpPr>
          </xdr:nvSpPr>
          <xdr:spPr>
            <a:xfrm>
              <a:off x="32" y="218"/>
              <a:ext cx="1005" cy="1"/>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pic>
          <xdr:nvPicPr>
            <xdr:cNvPr id="11" name="Picture 42" descr="РСТ"/>
            <xdr:cNvPicPr preferRelativeResize="1">
              <a:picLocks noChangeAspect="1"/>
            </xdr:cNvPicPr>
          </xdr:nvPicPr>
          <xdr:blipFill>
            <a:blip r:embed="rId2"/>
            <a:stretch>
              <a:fillRect/>
            </a:stretch>
          </xdr:blipFill>
          <xdr:spPr>
            <a:xfrm>
              <a:off x="968" y="104"/>
              <a:ext cx="66" cy="60"/>
            </a:xfrm>
            <a:prstGeom prst="rect">
              <a:avLst/>
            </a:prstGeom>
            <a:solidFill>
              <a:srgbClr val="FFFFFF"/>
            </a:solidFill>
            <a:ln w="9525" cmpd="sng">
              <a:noFill/>
            </a:ln>
          </xdr:spPr>
        </xdr:pic>
        <xdr:sp fLocksText="0">
          <xdr:nvSpPr>
            <xdr:cNvPr id="12" name="Text Box 99"/>
            <xdr:cNvSpPr txBox="1">
              <a:spLocks noChangeArrowheads="1"/>
            </xdr:cNvSpPr>
          </xdr:nvSpPr>
          <xdr:spPr>
            <a:xfrm>
              <a:off x="973" y="276"/>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fLocksText="0">
          <xdr:nvSpPr>
            <xdr:cNvPr id="13" name="Text Box 100"/>
            <xdr:cNvSpPr txBox="1">
              <a:spLocks noChangeArrowheads="1"/>
            </xdr:cNvSpPr>
          </xdr:nvSpPr>
          <xdr:spPr>
            <a:xfrm>
              <a:off x="973" y="276"/>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fLocksText="0">
          <xdr:nvSpPr>
            <xdr:cNvPr id="14" name="Text Box 103"/>
            <xdr:cNvSpPr txBox="1">
              <a:spLocks noChangeArrowheads="1"/>
            </xdr:cNvSpPr>
          </xdr:nvSpPr>
          <xdr:spPr>
            <a:xfrm>
              <a:off x="973" y="116"/>
              <a:ext cx="0" cy="102"/>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pic>
          <xdr:nvPicPr>
            <xdr:cNvPr id="15" name="Picture 146"/>
            <xdr:cNvPicPr preferRelativeResize="1">
              <a:picLocks noChangeAspect="1"/>
            </xdr:cNvPicPr>
          </xdr:nvPicPr>
          <xdr:blipFill>
            <a:blip r:embed="rId3"/>
            <a:srcRect l="12548" t="13780" r="11442" b="17224"/>
            <a:stretch>
              <a:fillRect/>
            </a:stretch>
          </xdr:blipFill>
          <xdr:spPr>
            <a:xfrm>
              <a:off x="39" y="112"/>
              <a:ext cx="94" cy="83"/>
            </a:xfrm>
            <a:prstGeom prst="rect">
              <a:avLst/>
            </a:prstGeom>
            <a:solidFill>
              <a:srgbClr val="FFFFFF"/>
            </a:solidFill>
            <a:ln w="9525" cmpd="sng">
              <a:noFill/>
            </a:ln>
          </xdr:spPr>
        </xdr:pic>
      </xdr:grpSp>
      <xdr:grpSp>
        <xdr:nvGrpSpPr>
          <xdr:cNvPr id="17" name="Group 211"/>
          <xdr:cNvGrpSpPr>
            <a:grpSpLocks/>
          </xdr:cNvGrpSpPr>
        </xdr:nvGrpSpPr>
        <xdr:grpSpPr>
          <a:xfrm>
            <a:off x="36" y="28"/>
            <a:ext cx="268" cy="107"/>
            <a:chOff x="1332" y="331"/>
            <a:chExt cx="953" cy="176"/>
          </a:xfrm>
          <a:solidFill>
            <a:srgbClr val="FFFFFF"/>
          </a:solidFill>
        </xdr:grpSpPr>
        <xdr:sp fLocksText="0">
          <xdr:nvSpPr>
            <xdr:cNvPr id="18" name="Text Box 198"/>
            <xdr:cNvSpPr txBox="1">
              <a:spLocks noChangeArrowheads="1"/>
            </xdr:cNvSpPr>
          </xdr:nvSpPr>
          <xdr:spPr>
            <a:xfrm>
              <a:off x="1899" y="507"/>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fLocksText="0">
          <xdr:nvSpPr>
            <xdr:cNvPr id="19" name="Text Box 199"/>
            <xdr:cNvSpPr txBox="1">
              <a:spLocks noChangeArrowheads="1"/>
            </xdr:cNvSpPr>
          </xdr:nvSpPr>
          <xdr:spPr>
            <a:xfrm>
              <a:off x="1899" y="507"/>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xdr:nvSpPr>
            <xdr:cNvPr id="20" name="Rectangle 200"/>
            <xdr:cNvSpPr>
              <a:spLocks/>
            </xdr:cNvSpPr>
          </xdr:nvSpPr>
          <xdr:spPr>
            <a:xfrm>
              <a:off x="1795" y="386"/>
              <a:ext cx="0" cy="59"/>
            </a:xfrm>
            <a:prstGeom prst="rect">
              <a:avLst/>
            </a:prstGeom>
            <a:noFill/>
            <a:ln w="25400" cmpd="sng">
              <a:noFill/>
            </a:ln>
          </xdr:spPr>
          <xdr:txBody>
            <a:bodyPr vertOverflow="clip" wrap="square"/>
            <a:p>
              <a:pPr algn="l">
                <a:defRPr/>
              </a:pPr>
              <a:r>
                <a:rPr lang="en-US" cap="none" u="none" baseline="0">
                  <a:latin typeface="Arial Cyr"/>
                  <a:ea typeface="Arial Cyr"/>
                  <a:cs typeface="Arial Cyr"/>
                </a:rPr>
                <a:t/>
              </a:r>
            </a:p>
          </xdr:txBody>
        </xdr:sp>
        <xdr:sp>
          <xdr:nvSpPr>
            <xdr:cNvPr id="21" name="Line 201"/>
            <xdr:cNvSpPr>
              <a:spLocks/>
            </xdr:cNvSpPr>
          </xdr:nvSpPr>
          <xdr:spPr>
            <a:xfrm>
              <a:off x="1332" y="443"/>
              <a:ext cx="953" cy="1"/>
            </a:xfrm>
            <a:prstGeom prst="line">
              <a:avLst/>
            </a:prstGeom>
            <a:noFill/>
            <a:ln w="0" cmpd="sng">
              <a:solidFill>
                <a:srgbClr val="FFFFFF"/>
              </a:solidFill>
              <a:prstDash val="sysDash"/>
              <a:headEnd type="none"/>
              <a:tailEnd type="none"/>
            </a:ln>
          </xdr:spPr>
          <xdr:txBody>
            <a:bodyPr vertOverflow="clip" wrap="square"/>
            <a:p>
              <a:pPr algn="l">
                <a:defRPr/>
              </a:pPr>
              <a:r>
                <a:rPr lang="en-US" cap="none" u="none" baseline="0">
                  <a:latin typeface="Arial Cyr"/>
                  <a:ea typeface="Arial Cyr"/>
                  <a:cs typeface="Arial Cyr"/>
                </a:rPr>
                <a:t/>
              </a:r>
            </a:p>
          </xdr:txBody>
        </xdr:sp>
        <xdr:sp fLocksText="0">
          <xdr:nvSpPr>
            <xdr:cNvPr id="22" name="Text Box 203"/>
            <xdr:cNvSpPr txBox="1">
              <a:spLocks noChangeArrowheads="1"/>
            </xdr:cNvSpPr>
          </xdr:nvSpPr>
          <xdr:spPr>
            <a:xfrm>
              <a:off x="2259" y="507"/>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fLocksText="0">
          <xdr:nvSpPr>
            <xdr:cNvPr id="23" name="Text Box 204"/>
            <xdr:cNvSpPr txBox="1">
              <a:spLocks noChangeArrowheads="1"/>
            </xdr:cNvSpPr>
          </xdr:nvSpPr>
          <xdr:spPr>
            <a:xfrm>
              <a:off x="2259" y="507"/>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sp fLocksText="0">
          <xdr:nvSpPr>
            <xdr:cNvPr id="24" name="Text Box 205"/>
            <xdr:cNvSpPr txBox="1">
              <a:spLocks noChangeArrowheads="1"/>
            </xdr:cNvSpPr>
          </xdr:nvSpPr>
          <xdr:spPr>
            <a:xfrm>
              <a:off x="2259" y="332"/>
              <a:ext cx="0" cy="112"/>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grp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0</xdr:rowOff>
    </xdr:from>
    <xdr:to>
      <xdr:col>7</xdr:col>
      <xdr:colOff>0</xdr:colOff>
      <xdr:row>5</xdr:row>
      <xdr:rowOff>28575</xdr:rowOff>
    </xdr:to>
    <xdr:sp fLocksText="0">
      <xdr:nvSpPr>
        <xdr:cNvPr id="1" name="Text Box 4"/>
        <xdr:cNvSpPr txBox="1">
          <a:spLocks noChangeArrowheads="1"/>
        </xdr:cNvSpPr>
      </xdr:nvSpPr>
      <xdr:spPr>
        <a:xfrm>
          <a:off x="8439150" y="952500"/>
          <a:ext cx="0"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0</xdr:colOff>
      <xdr:row>5</xdr:row>
      <xdr:rowOff>0</xdr:rowOff>
    </xdr:from>
    <xdr:to>
      <xdr:col>5</xdr:col>
      <xdr:colOff>0</xdr:colOff>
      <xdr:row>5</xdr:row>
      <xdr:rowOff>28575</xdr:rowOff>
    </xdr:to>
    <xdr:sp fLocksText="0">
      <xdr:nvSpPr>
        <xdr:cNvPr id="2" name="Text Box 97"/>
        <xdr:cNvSpPr txBox="1">
          <a:spLocks noChangeArrowheads="1"/>
        </xdr:cNvSpPr>
      </xdr:nvSpPr>
      <xdr:spPr>
        <a:xfrm>
          <a:off x="6981825" y="952500"/>
          <a:ext cx="0"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fLocksText="0">
      <xdr:nvSpPr>
        <xdr:cNvPr id="1" name="Text Box 1"/>
        <xdr:cNvSpPr txBox="1">
          <a:spLocks noChangeArrowheads="1"/>
        </xdr:cNvSpPr>
      </xdr:nvSpPr>
      <xdr:spPr>
        <a:xfrm>
          <a:off x="6715125" y="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0</xdr:row>
      <xdr:rowOff>0</xdr:rowOff>
    </xdr:from>
    <xdr:to>
      <xdr:col>4</xdr:col>
      <xdr:colOff>0</xdr:colOff>
      <xdr:row>0</xdr:row>
      <xdr:rowOff>0</xdr:rowOff>
    </xdr:to>
    <xdr:sp fLocksText="0">
      <xdr:nvSpPr>
        <xdr:cNvPr id="2" name="Text Box 2"/>
        <xdr:cNvSpPr txBox="1">
          <a:spLocks noChangeArrowheads="1"/>
        </xdr:cNvSpPr>
      </xdr:nvSpPr>
      <xdr:spPr>
        <a:xfrm>
          <a:off x="6715125" y="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0</xdr:row>
      <xdr:rowOff>0</xdr:rowOff>
    </xdr:from>
    <xdr:to>
      <xdr:col>4</xdr:col>
      <xdr:colOff>0</xdr:colOff>
      <xdr:row>0</xdr:row>
      <xdr:rowOff>0</xdr:rowOff>
    </xdr:to>
    <xdr:sp fLocksText="0">
      <xdr:nvSpPr>
        <xdr:cNvPr id="3" name="Text Box 3"/>
        <xdr:cNvSpPr txBox="1">
          <a:spLocks noChangeArrowheads="1"/>
        </xdr:cNvSpPr>
      </xdr:nvSpPr>
      <xdr:spPr>
        <a:xfrm>
          <a:off x="6715125" y="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0</xdr:row>
      <xdr:rowOff>0</xdr:rowOff>
    </xdr:from>
    <xdr:to>
      <xdr:col>8</xdr:col>
      <xdr:colOff>0</xdr:colOff>
      <xdr:row>0</xdr:row>
      <xdr:rowOff>0</xdr:rowOff>
    </xdr:to>
    <xdr:sp fLocksText="0">
      <xdr:nvSpPr>
        <xdr:cNvPr id="4" name="Text Box 4"/>
        <xdr:cNvSpPr txBox="1">
          <a:spLocks noChangeArrowheads="1"/>
        </xdr:cNvSpPr>
      </xdr:nvSpPr>
      <xdr:spPr>
        <a:xfrm>
          <a:off x="8020050" y="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0</xdr:row>
      <xdr:rowOff>0</xdr:rowOff>
    </xdr:from>
    <xdr:to>
      <xdr:col>8</xdr:col>
      <xdr:colOff>0</xdr:colOff>
      <xdr:row>0</xdr:row>
      <xdr:rowOff>0</xdr:rowOff>
    </xdr:to>
    <xdr:sp fLocksText="0">
      <xdr:nvSpPr>
        <xdr:cNvPr id="5" name="Text Box 5"/>
        <xdr:cNvSpPr txBox="1">
          <a:spLocks noChangeArrowheads="1"/>
        </xdr:cNvSpPr>
      </xdr:nvSpPr>
      <xdr:spPr>
        <a:xfrm>
          <a:off x="8020050" y="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0</xdr:row>
      <xdr:rowOff>0</xdr:rowOff>
    </xdr:from>
    <xdr:to>
      <xdr:col>8</xdr:col>
      <xdr:colOff>0</xdr:colOff>
      <xdr:row>0</xdr:row>
      <xdr:rowOff>0</xdr:rowOff>
    </xdr:to>
    <xdr:sp fLocksText="0">
      <xdr:nvSpPr>
        <xdr:cNvPr id="6" name="Text Box 6"/>
        <xdr:cNvSpPr txBox="1">
          <a:spLocks noChangeArrowheads="1"/>
        </xdr:cNvSpPr>
      </xdr:nvSpPr>
      <xdr:spPr>
        <a:xfrm>
          <a:off x="8020050" y="0"/>
          <a:ext cx="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F185~1\AppData\Local\Temp\Rar$DI00.971\DOCUME~1\user\LOCALS~1\Temp\Rar$DI00.824\price22.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ля России"/>
      <sheetName val="задвижка"/>
      <sheetName val="КОП"/>
      <sheetName val="вентиль"/>
      <sheetName val="ПУ"/>
      <sheetName val="СППК"/>
    </sheetNames>
    <sheetDataSet>
      <sheetData sheetId="0">
        <row r="213">
          <cell r="G213">
            <v>3266.2996852499996</v>
          </cell>
        </row>
        <row r="214">
          <cell r="G214">
            <v>4308.395496300001</v>
          </cell>
        </row>
        <row r="215">
          <cell r="G215">
            <v>5461.03042695</v>
          </cell>
        </row>
        <row r="216">
          <cell r="G216">
            <v>9673.489247441861</v>
          </cell>
        </row>
        <row r="217">
          <cell r="G217">
            <v>24380.18874680233</v>
          </cell>
        </row>
        <row r="218">
          <cell r="G218">
            <v>3266.2996852499996</v>
          </cell>
        </row>
        <row r="219">
          <cell r="G219">
            <v>4308.395496300001</v>
          </cell>
        </row>
        <row r="220">
          <cell r="G220">
            <v>5461.03042695</v>
          </cell>
        </row>
        <row r="221">
          <cell r="G221">
            <v>9673.489247441861</v>
          </cell>
        </row>
        <row r="222">
          <cell r="G222">
            <v>24380.18874680233</v>
          </cell>
        </row>
        <row r="223">
          <cell r="G223">
            <v>3597.558750777601</v>
          </cell>
        </row>
        <row r="224">
          <cell r="G224">
            <v>4757.29695958272</v>
          </cell>
        </row>
        <row r="225">
          <cell r="G225">
            <v>5980.53945998208</v>
          </cell>
        </row>
        <row r="226">
          <cell r="G226">
            <v>10127.732384070108</v>
          </cell>
        </row>
        <row r="227">
          <cell r="G227">
            <v>25460.16764514027</v>
          </cell>
        </row>
        <row r="228">
          <cell r="G228">
            <v>11438.7</v>
          </cell>
        </row>
        <row r="229">
          <cell r="G229">
            <v>16356.9</v>
          </cell>
        </row>
        <row r="230">
          <cell r="G230">
            <v>16439.85</v>
          </cell>
        </row>
        <row r="231">
          <cell r="G231">
            <v>48321</v>
          </cell>
        </row>
        <row r="232">
          <cell r="G232">
            <v>13272.825681818182</v>
          </cell>
        </row>
        <row r="233">
          <cell r="G233">
            <v>18979.432500000003</v>
          </cell>
        </row>
        <row r="234">
          <cell r="G234">
            <v>19340.308049999996</v>
          </cell>
        </row>
        <row r="235">
          <cell r="G235">
            <v>56072.37681818182</v>
          </cell>
        </row>
        <row r="236">
          <cell r="G236">
            <v>15578.763223140497</v>
          </cell>
        </row>
        <row r="237">
          <cell r="G237">
            <v>19978.35</v>
          </cell>
        </row>
        <row r="238">
          <cell r="G238">
            <v>20358.218999999997</v>
          </cell>
        </row>
        <row r="239">
          <cell r="G239">
            <v>59023.55454545455</v>
          </cell>
        </row>
        <row r="243">
          <cell r="G243">
            <v>11506.207560422401</v>
          </cell>
        </row>
        <row r="244">
          <cell r="G244">
            <v>17209.6158282048</v>
          </cell>
        </row>
        <row r="245">
          <cell r="G245">
            <v>23692.96527278625</v>
          </cell>
        </row>
        <row r="247">
          <cell r="G247">
            <v>85282.82868325501</v>
          </cell>
        </row>
        <row r="248">
          <cell r="G248">
            <v>11506.207560422401</v>
          </cell>
        </row>
        <row r="249">
          <cell r="G249">
            <v>17209.6158282048</v>
          </cell>
        </row>
        <row r="250">
          <cell r="G250">
            <v>23692.96527278625</v>
          </cell>
        </row>
        <row r="251">
          <cell r="G251">
            <v>42819.7311216675</v>
          </cell>
        </row>
        <row r="263">
          <cell r="G263">
            <v>44145.59053830547</v>
          </cell>
        </row>
        <row r="264">
          <cell r="G264">
            <v>54448.02487902273</v>
          </cell>
        </row>
        <row r="265">
          <cell r="G265">
            <v>120614.1602045625</v>
          </cell>
        </row>
        <row r="266">
          <cell r="G266">
            <v>33435.55743054546</v>
          </cell>
        </row>
        <row r="267">
          <cell r="G267">
            <v>45510.91808072728</v>
          </cell>
        </row>
        <row r="268">
          <cell r="G268">
            <v>56131.984411363635</v>
          </cell>
        </row>
        <row r="269">
          <cell r="G269">
            <v>124344.49505625002</v>
          </cell>
        </row>
        <row r="272">
          <cell r="G272">
            <v>4819.875789375001</v>
          </cell>
        </row>
        <row r="273">
          <cell r="G273">
            <v>6529.558905000001</v>
          </cell>
        </row>
        <row r="274">
          <cell r="G274">
            <v>8065.5463125</v>
          </cell>
        </row>
        <row r="275">
          <cell r="G275">
            <v>11570.034762000001</v>
          </cell>
        </row>
        <row r="276">
          <cell r="G276">
            <v>37769.948189999996</v>
          </cell>
        </row>
        <row r="277">
          <cell r="G277">
            <v>4819.875789375001</v>
          </cell>
        </row>
        <row r="278">
          <cell r="G278">
            <v>6529.558905000001</v>
          </cell>
        </row>
        <row r="279">
          <cell r="G279">
            <v>8065.5463125</v>
          </cell>
        </row>
        <row r="280">
          <cell r="G280">
            <v>11570.034762000001</v>
          </cell>
        </row>
        <row r="281">
          <cell r="G281">
            <v>37769.948189999996</v>
          </cell>
        </row>
        <row r="282">
          <cell r="G282">
            <v>4836.471525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7"/>
  </sheetPr>
  <dimension ref="A2:B37"/>
  <sheetViews>
    <sheetView zoomScalePageLayoutView="0" workbookViewId="0" topLeftCell="A1">
      <selection activeCell="F35" sqref="F35"/>
    </sheetView>
  </sheetViews>
  <sheetFormatPr defaultColWidth="9.00390625" defaultRowHeight="12.75"/>
  <cols>
    <col min="1" max="1" width="45.625" style="0" customWidth="1"/>
    <col min="2" max="2" width="53.75390625" style="0" customWidth="1"/>
  </cols>
  <sheetData>
    <row r="2" spans="1:2" ht="18.75" customHeight="1">
      <c r="A2" s="745" t="s">
        <v>683</v>
      </c>
      <c r="B2" s="745"/>
    </row>
    <row r="3" spans="1:2" ht="18.75" customHeight="1">
      <c r="A3" s="745" t="s">
        <v>684</v>
      </c>
      <c r="B3" s="745"/>
    </row>
    <row r="4" ht="19.5" customHeight="1" thickBot="1">
      <c r="A4" s="157"/>
    </row>
    <row r="5" spans="1:2" ht="19.5" thickBot="1">
      <c r="A5" s="158" t="s">
        <v>685</v>
      </c>
      <c r="B5" s="159" t="s">
        <v>684</v>
      </c>
    </row>
    <row r="6" spans="1:2" ht="12.75">
      <c r="A6" s="746" t="s">
        <v>686</v>
      </c>
      <c r="B6" s="746" t="s">
        <v>1143</v>
      </c>
    </row>
    <row r="7" spans="1:2" ht="44.25" customHeight="1" thickBot="1">
      <c r="A7" s="747"/>
      <c r="B7" s="747"/>
    </row>
    <row r="8" spans="1:2" ht="18.75">
      <c r="A8" s="160" t="s">
        <v>687</v>
      </c>
      <c r="B8" s="975" t="s">
        <v>1144</v>
      </c>
    </row>
    <row r="9" spans="1:2" ht="19.5" thickBot="1">
      <c r="A9" s="163" t="s">
        <v>688</v>
      </c>
      <c r="B9" s="976"/>
    </row>
    <row r="10" spans="1:2" ht="38.25" thickBot="1">
      <c r="A10" s="163" t="s">
        <v>689</v>
      </c>
      <c r="B10" s="161" t="s">
        <v>1145</v>
      </c>
    </row>
    <row r="11" spans="1:2" ht="12.75">
      <c r="A11" s="969" t="s">
        <v>690</v>
      </c>
      <c r="B11" s="972" t="s">
        <v>1146</v>
      </c>
    </row>
    <row r="12" spans="1:2" ht="12.75">
      <c r="A12" s="970"/>
      <c r="B12" s="973"/>
    </row>
    <row r="13" spans="1:2" ht="13.5" thickBot="1">
      <c r="A13" s="971"/>
      <c r="B13" s="974"/>
    </row>
    <row r="14" spans="1:2" ht="18.75">
      <c r="A14" s="160"/>
      <c r="B14" s="164"/>
    </row>
    <row r="15" spans="1:2" ht="19.5" thickBot="1">
      <c r="A15" s="163" t="s">
        <v>691</v>
      </c>
      <c r="B15" s="165">
        <v>9723093532</v>
      </c>
    </row>
    <row r="16" spans="1:2" ht="18.75">
      <c r="A16" s="160"/>
      <c r="B16" s="164"/>
    </row>
    <row r="17" spans="1:2" ht="19.5" thickBot="1">
      <c r="A17" s="163" t="s">
        <v>692</v>
      </c>
      <c r="B17" s="165">
        <v>772301001</v>
      </c>
    </row>
    <row r="18" spans="1:2" ht="18.75">
      <c r="A18" s="160"/>
      <c r="B18" s="164"/>
    </row>
    <row r="19" spans="1:2" ht="19.5" thickBot="1">
      <c r="A19" s="163" t="s">
        <v>693</v>
      </c>
      <c r="B19" s="169" t="s">
        <v>1147</v>
      </c>
    </row>
    <row r="20" spans="1:2" ht="18.75">
      <c r="A20" s="160"/>
      <c r="B20" s="164"/>
    </row>
    <row r="21" spans="1:2" ht="19.5" thickBot="1">
      <c r="A21" s="163" t="s">
        <v>694</v>
      </c>
      <c r="B21" s="165">
        <v>41963615</v>
      </c>
    </row>
    <row r="22" spans="1:2" ht="18.75">
      <c r="A22" s="160"/>
      <c r="B22" s="161"/>
    </row>
    <row r="23" spans="1:2" ht="19.5" thickBot="1">
      <c r="A23" s="163" t="s">
        <v>702</v>
      </c>
      <c r="B23" s="162" t="s">
        <v>695</v>
      </c>
    </row>
    <row r="24" spans="1:2" ht="18.75">
      <c r="A24" s="160"/>
      <c r="B24" s="161"/>
    </row>
    <row r="25" spans="1:2" ht="19.5" thickBot="1">
      <c r="A25" s="163" t="s">
        <v>696</v>
      </c>
      <c r="B25" s="162"/>
    </row>
    <row r="26" ht="18.75">
      <c r="A26" s="156"/>
    </row>
    <row r="27" spans="1:2" ht="18.75">
      <c r="A27" s="745" t="s">
        <v>697</v>
      </c>
      <c r="B27" s="745"/>
    </row>
    <row r="28" ht="19.5" thickBot="1">
      <c r="A28" s="156"/>
    </row>
    <row r="29" spans="1:2" ht="18.75">
      <c r="A29" s="746" t="s">
        <v>698</v>
      </c>
      <c r="B29" s="166"/>
    </row>
    <row r="30" spans="1:2" ht="18.75">
      <c r="A30" s="748"/>
      <c r="B30" s="168" t="s">
        <v>1148</v>
      </c>
    </row>
    <row r="31" spans="1:2" ht="19.5" thickBot="1">
      <c r="A31" s="747"/>
      <c r="B31" s="165"/>
    </row>
    <row r="32" spans="1:2" ht="38.25" thickBot="1">
      <c r="A32" s="977" t="s">
        <v>699</v>
      </c>
      <c r="B32" s="165" t="s">
        <v>1150</v>
      </c>
    </row>
    <row r="33" spans="1:2" ht="18.75">
      <c r="A33" s="975" t="s">
        <v>700</v>
      </c>
      <c r="B33" s="167"/>
    </row>
    <row r="34" spans="1:2" ht="18.75">
      <c r="A34" s="978"/>
      <c r="B34" s="168" t="s">
        <v>1149</v>
      </c>
    </row>
    <row r="35" spans="1:2" ht="19.5" thickBot="1">
      <c r="A35" s="976"/>
      <c r="B35" s="165"/>
    </row>
    <row r="36" spans="1:2" ht="18.75" customHeight="1">
      <c r="A36" s="975" t="s">
        <v>701</v>
      </c>
      <c r="B36" s="979" t="s">
        <v>1151</v>
      </c>
    </row>
    <row r="37" spans="1:2" ht="13.5" thickBot="1">
      <c r="A37" s="976"/>
      <c r="B37" s="980"/>
    </row>
    <row r="41" ht="63.75" customHeight="1"/>
  </sheetData>
  <sheetProtection/>
  <mergeCells count="12">
    <mergeCell ref="A33:A35"/>
    <mergeCell ref="A36:A37"/>
    <mergeCell ref="A6:A7"/>
    <mergeCell ref="A29:A31"/>
    <mergeCell ref="B36:B37"/>
    <mergeCell ref="A2:B2"/>
    <mergeCell ref="A3:B3"/>
    <mergeCell ref="A27:B27"/>
    <mergeCell ref="B6:B7"/>
    <mergeCell ref="B8:B9"/>
    <mergeCell ref="A11:A13"/>
    <mergeCell ref="B11:B1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52"/>
  </sheetPr>
  <dimension ref="A1:F51"/>
  <sheetViews>
    <sheetView zoomScalePageLayoutView="0" workbookViewId="0" topLeftCell="A19">
      <selection activeCell="C2" sqref="C2"/>
    </sheetView>
  </sheetViews>
  <sheetFormatPr defaultColWidth="9.00390625" defaultRowHeight="12.75"/>
  <cols>
    <col min="2" max="2" width="44.00390625" style="0" customWidth="1"/>
    <col min="3" max="3" width="28.00390625" style="0" customWidth="1"/>
    <col min="4" max="4" width="15.625" style="0" hidden="1" customWidth="1"/>
    <col min="5" max="5" width="37.25390625" style="0" customWidth="1"/>
    <col min="6" max="6" width="13.25390625" style="0" customWidth="1"/>
  </cols>
  <sheetData>
    <row r="1" spans="1:6" ht="12.75">
      <c r="A1" s="917" t="s">
        <v>247</v>
      </c>
      <c r="B1" s="850"/>
      <c r="C1" s="850"/>
      <c r="D1" s="56" t="s">
        <v>317</v>
      </c>
      <c r="E1" s="56"/>
      <c r="F1" s="56"/>
    </row>
    <row r="2" spans="1:6" ht="31.5">
      <c r="A2" s="33" t="s">
        <v>248</v>
      </c>
      <c r="B2" s="33" t="s">
        <v>10</v>
      </c>
      <c r="C2" s="32" t="s">
        <v>1119</v>
      </c>
      <c r="D2" s="33" t="s">
        <v>248</v>
      </c>
      <c r="E2" s="33" t="s">
        <v>10</v>
      </c>
      <c r="F2" s="32" t="s">
        <v>829</v>
      </c>
    </row>
    <row r="3" spans="1:6" ht="12.75">
      <c r="A3" s="34" t="s">
        <v>249</v>
      </c>
      <c r="B3" s="34" t="s">
        <v>250</v>
      </c>
      <c r="C3" s="52">
        <v>22880</v>
      </c>
      <c r="D3" s="34" t="s">
        <v>249</v>
      </c>
      <c r="E3" s="34" t="s">
        <v>250</v>
      </c>
      <c r="F3" s="52">
        <v>9916</v>
      </c>
    </row>
    <row r="4" spans="1:6" ht="12.75">
      <c r="A4" s="38" t="s">
        <v>251</v>
      </c>
      <c r="B4" s="38" t="s">
        <v>252</v>
      </c>
      <c r="C4" s="52">
        <v>22880</v>
      </c>
      <c r="D4" s="38" t="s">
        <v>251</v>
      </c>
      <c r="E4" s="38" t="s">
        <v>252</v>
      </c>
      <c r="F4" s="52">
        <v>14695</v>
      </c>
    </row>
    <row r="5" spans="1:6" ht="12.75">
      <c r="A5" s="38"/>
      <c r="B5" s="38" t="s">
        <v>253</v>
      </c>
      <c r="C5" s="52">
        <v>22880</v>
      </c>
      <c r="D5" s="38"/>
      <c r="E5" s="38" t="s">
        <v>253</v>
      </c>
      <c r="F5" s="52">
        <v>14695</v>
      </c>
    </row>
    <row r="6" spans="1:6" ht="12.75">
      <c r="A6" s="38" t="s">
        <v>254</v>
      </c>
      <c r="B6" s="38" t="s">
        <v>255</v>
      </c>
      <c r="C6" s="52">
        <v>45265</v>
      </c>
      <c r="D6" s="38" t="s">
        <v>254</v>
      </c>
      <c r="E6" s="38" t="s">
        <v>255</v>
      </c>
      <c r="F6" s="53">
        <v>24322</v>
      </c>
    </row>
    <row r="7" spans="1:6" ht="12.75">
      <c r="A7" s="36" t="s">
        <v>256</v>
      </c>
      <c r="B7" s="36" t="s">
        <v>257</v>
      </c>
      <c r="C7" s="52">
        <v>47960</v>
      </c>
      <c r="D7" s="36" t="s">
        <v>256</v>
      </c>
      <c r="E7" s="36" t="s">
        <v>257</v>
      </c>
      <c r="F7" s="54">
        <v>24916</v>
      </c>
    </row>
    <row r="8" spans="1:6" ht="12.75">
      <c r="A8" s="38"/>
      <c r="B8" s="38" t="s">
        <v>258</v>
      </c>
      <c r="C8" s="52">
        <v>47960</v>
      </c>
      <c r="D8" s="38"/>
      <c r="E8" s="38" t="s">
        <v>258</v>
      </c>
      <c r="F8" s="53">
        <v>24916</v>
      </c>
    </row>
    <row r="9" spans="1:6" ht="12.75">
      <c r="A9" s="36" t="s">
        <v>259</v>
      </c>
      <c r="B9" s="36" t="s">
        <v>260</v>
      </c>
      <c r="C9" s="52">
        <v>74580</v>
      </c>
      <c r="D9" s="36" t="s">
        <v>259</v>
      </c>
      <c r="E9" s="36" t="s">
        <v>260</v>
      </c>
      <c r="F9" s="54">
        <v>36611</v>
      </c>
    </row>
    <row r="10" spans="1:6" ht="12.75">
      <c r="A10" s="38"/>
      <c r="B10" s="38" t="s">
        <v>261</v>
      </c>
      <c r="C10" s="52">
        <v>74580</v>
      </c>
      <c r="D10" s="38"/>
      <c r="E10" s="38" t="s">
        <v>261</v>
      </c>
      <c r="F10" s="53">
        <v>36611</v>
      </c>
    </row>
    <row r="11" spans="1:6" ht="12.75">
      <c r="A11" s="35" t="s">
        <v>262</v>
      </c>
      <c r="B11" s="35" t="s">
        <v>263</v>
      </c>
      <c r="C11" s="52">
        <v>74580</v>
      </c>
      <c r="D11" s="35" t="s">
        <v>262</v>
      </c>
      <c r="E11" s="35" t="s">
        <v>263</v>
      </c>
      <c r="F11" s="55">
        <v>36611</v>
      </c>
    </row>
    <row r="12" spans="1:6" ht="12.75">
      <c r="A12" s="36"/>
      <c r="B12" s="36" t="s">
        <v>264</v>
      </c>
      <c r="C12" s="52">
        <v>74580</v>
      </c>
      <c r="D12" s="36"/>
      <c r="E12" s="36" t="s">
        <v>264</v>
      </c>
      <c r="F12" s="54">
        <v>36611</v>
      </c>
    </row>
    <row r="13" spans="1:6" ht="12.75">
      <c r="A13" s="38"/>
      <c r="B13" s="38" t="s">
        <v>265</v>
      </c>
      <c r="C13" s="52">
        <v>74580</v>
      </c>
      <c r="D13" s="38"/>
      <c r="E13" s="38" t="s">
        <v>265</v>
      </c>
      <c r="F13" s="53">
        <v>36611</v>
      </c>
    </row>
    <row r="14" spans="1:6" ht="12.75">
      <c r="A14" s="35" t="s">
        <v>266</v>
      </c>
      <c r="B14" s="35" t="s">
        <v>267</v>
      </c>
      <c r="C14" s="52">
        <v>103840</v>
      </c>
      <c r="D14" s="35" t="s">
        <v>266</v>
      </c>
      <c r="E14" s="35" t="s">
        <v>267</v>
      </c>
      <c r="F14" s="55">
        <v>43814</v>
      </c>
    </row>
    <row r="15" spans="1:6" ht="12.75">
      <c r="A15" s="36"/>
      <c r="B15" s="36" t="s">
        <v>268</v>
      </c>
      <c r="C15" s="52">
        <v>149105</v>
      </c>
      <c r="D15" s="36"/>
      <c r="E15" s="36" t="s">
        <v>268</v>
      </c>
      <c r="F15" s="54">
        <v>43814</v>
      </c>
    </row>
    <row r="16" spans="1:6" ht="12.75">
      <c r="A16" s="38"/>
      <c r="B16" s="38" t="s">
        <v>269</v>
      </c>
      <c r="C16" s="52">
        <v>149105</v>
      </c>
      <c r="D16" s="38"/>
      <c r="E16" s="38" t="s">
        <v>269</v>
      </c>
      <c r="F16" s="53">
        <v>43814</v>
      </c>
    </row>
    <row r="17" spans="1:6" ht="12.75">
      <c r="A17" s="36" t="s">
        <v>270</v>
      </c>
      <c r="B17" s="36" t="s">
        <v>271</v>
      </c>
      <c r="C17" s="52">
        <v>105160</v>
      </c>
      <c r="D17" s="36" t="s">
        <v>270</v>
      </c>
      <c r="E17" s="36" t="s">
        <v>271</v>
      </c>
      <c r="F17" s="54">
        <v>55339</v>
      </c>
    </row>
    <row r="18" spans="1:6" ht="12.75">
      <c r="A18" s="36"/>
      <c r="B18" s="36" t="s">
        <v>272</v>
      </c>
      <c r="C18" s="52">
        <v>105160</v>
      </c>
      <c r="D18" s="36"/>
      <c r="E18" s="36" t="s">
        <v>272</v>
      </c>
      <c r="F18" s="54">
        <v>55339</v>
      </c>
    </row>
    <row r="19" spans="1:6" ht="12.75">
      <c r="A19" s="38"/>
      <c r="B19" s="38" t="s">
        <v>273</v>
      </c>
      <c r="C19" s="52">
        <v>105160</v>
      </c>
      <c r="D19" s="38"/>
      <c r="E19" s="38" t="s">
        <v>273</v>
      </c>
      <c r="F19" s="53">
        <v>55339</v>
      </c>
    </row>
    <row r="20" spans="1:6" ht="12.75">
      <c r="A20" s="36" t="s">
        <v>274</v>
      </c>
      <c r="B20" s="36" t="s">
        <v>275</v>
      </c>
      <c r="C20" s="52">
        <v>143770</v>
      </c>
      <c r="D20" s="36" t="s">
        <v>274</v>
      </c>
      <c r="E20" s="36" t="s">
        <v>275</v>
      </c>
      <c r="F20" s="54">
        <v>67628</v>
      </c>
    </row>
    <row r="21" spans="1:6" ht="12.75">
      <c r="A21" s="36"/>
      <c r="B21" s="36" t="s">
        <v>276</v>
      </c>
      <c r="C21" s="52">
        <v>143770</v>
      </c>
      <c r="D21" s="36"/>
      <c r="E21" s="36" t="s">
        <v>276</v>
      </c>
      <c r="F21" s="54">
        <v>67628</v>
      </c>
    </row>
    <row r="22" spans="1:6" ht="12.75">
      <c r="A22" s="36"/>
      <c r="B22" s="36" t="s">
        <v>277</v>
      </c>
      <c r="C22" s="52">
        <v>143770</v>
      </c>
      <c r="D22" s="36"/>
      <c r="E22" s="36" t="s">
        <v>277</v>
      </c>
      <c r="F22" s="54">
        <v>67628</v>
      </c>
    </row>
    <row r="23" spans="1:6" ht="12.75">
      <c r="A23" s="38"/>
      <c r="B23" s="38" t="s">
        <v>278</v>
      </c>
      <c r="C23" s="52">
        <v>143770</v>
      </c>
      <c r="D23" s="38"/>
      <c r="E23" s="38" t="s">
        <v>278</v>
      </c>
      <c r="F23" s="53">
        <v>67628</v>
      </c>
    </row>
    <row r="24" spans="1:6" ht="12.75">
      <c r="A24" s="36" t="s">
        <v>279</v>
      </c>
      <c r="B24" s="36" t="s">
        <v>280</v>
      </c>
      <c r="C24" s="52">
        <v>154440</v>
      </c>
      <c r="D24" s="36" t="s">
        <v>279</v>
      </c>
      <c r="E24" s="36" t="s">
        <v>280</v>
      </c>
      <c r="F24" s="54">
        <v>72543</v>
      </c>
    </row>
    <row r="25" spans="1:6" ht="12.75">
      <c r="A25" s="36"/>
      <c r="B25" s="36" t="s">
        <v>281</v>
      </c>
      <c r="C25" s="52">
        <v>154440</v>
      </c>
      <c r="D25" s="36"/>
      <c r="E25" s="36" t="s">
        <v>281</v>
      </c>
      <c r="F25" s="54">
        <v>72543</v>
      </c>
    </row>
    <row r="26" spans="1:6" ht="12.75">
      <c r="A26" s="38"/>
      <c r="B26" s="38" t="s">
        <v>268</v>
      </c>
      <c r="C26" s="52">
        <v>154440</v>
      </c>
      <c r="D26" s="38"/>
      <c r="E26" s="38" t="s">
        <v>268</v>
      </c>
      <c r="F26" s="53">
        <v>72543</v>
      </c>
    </row>
    <row r="27" spans="1:6" ht="12.75">
      <c r="A27" s="36" t="s">
        <v>282</v>
      </c>
      <c r="B27" s="36" t="s">
        <v>283</v>
      </c>
      <c r="C27" s="52">
        <v>207680</v>
      </c>
      <c r="D27" s="36" t="s">
        <v>282</v>
      </c>
      <c r="E27" s="36" t="s">
        <v>283</v>
      </c>
      <c r="F27" s="54">
        <v>86441</v>
      </c>
    </row>
    <row r="28" spans="1:6" ht="12.75">
      <c r="A28" s="36"/>
      <c r="B28" s="36" t="s">
        <v>284</v>
      </c>
      <c r="C28" s="52">
        <v>207680</v>
      </c>
      <c r="D28" s="36"/>
      <c r="E28" s="36" t="s">
        <v>284</v>
      </c>
      <c r="F28" s="54">
        <v>86441</v>
      </c>
    </row>
    <row r="29" spans="1:6" ht="12.75">
      <c r="A29" s="38"/>
      <c r="B29" s="38" t="s">
        <v>285</v>
      </c>
      <c r="C29" s="52">
        <v>207680</v>
      </c>
      <c r="D29" s="38"/>
      <c r="E29" s="38" t="s">
        <v>285</v>
      </c>
      <c r="F29" s="53">
        <v>86441</v>
      </c>
    </row>
    <row r="30" spans="1:3" ht="12.75">
      <c r="A30" s="34" t="s">
        <v>286</v>
      </c>
      <c r="B30" s="34" t="s">
        <v>287</v>
      </c>
      <c r="C30" s="52" t="s">
        <v>124</v>
      </c>
    </row>
    <row r="31" spans="1:3" ht="12.75">
      <c r="A31" s="34" t="s">
        <v>288</v>
      </c>
      <c r="B31" s="34" t="s">
        <v>287</v>
      </c>
      <c r="C31" s="52" t="s">
        <v>124</v>
      </c>
    </row>
    <row r="32" spans="1:3" ht="12.75">
      <c r="A32" s="34" t="s">
        <v>289</v>
      </c>
      <c r="B32" s="34" t="s">
        <v>290</v>
      </c>
      <c r="C32" s="52" t="s">
        <v>124</v>
      </c>
    </row>
    <row r="33" spans="1:3" ht="12.75">
      <c r="A33" s="34" t="s">
        <v>291</v>
      </c>
      <c r="B33" s="34" t="s">
        <v>290</v>
      </c>
      <c r="C33" s="52" t="s">
        <v>124</v>
      </c>
    </row>
    <row r="34" spans="1:3" ht="12.75">
      <c r="A34" s="34" t="s">
        <v>292</v>
      </c>
      <c r="B34" s="34" t="s">
        <v>293</v>
      </c>
      <c r="C34" s="52" t="s">
        <v>124</v>
      </c>
    </row>
    <row r="35" spans="1:3" ht="12.75">
      <c r="A35" s="34" t="s">
        <v>294</v>
      </c>
      <c r="B35" s="34" t="s">
        <v>293</v>
      </c>
      <c r="C35" s="52" t="s">
        <v>124</v>
      </c>
    </row>
    <row r="36" spans="1:3" ht="12.75">
      <c r="A36" s="34" t="s">
        <v>295</v>
      </c>
      <c r="B36" s="34" t="s">
        <v>296</v>
      </c>
      <c r="C36" s="52" t="s">
        <v>124</v>
      </c>
    </row>
    <row r="37" spans="1:3" ht="12.75">
      <c r="A37" s="34" t="s">
        <v>297</v>
      </c>
      <c r="B37" s="34" t="s">
        <v>296</v>
      </c>
      <c r="C37" s="52" t="s">
        <v>124</v>
      </c>
    </row>
    <row r="38" spans="1:3" ht="12.75">
      <c r="A38" s="36" t="s">
        <v>298</v>
      </c>
      <c r="B38" s="36" t="s">
        <v>299</v>
      </c>
      <c r="C38" s="55" t="s">
        <v>124</v>
      </c>
    </row>
    <row r="39" spans="1:3" ht="12.75">
      <c r="A39" s="38"/>
      <c r="B39" s="38" t="s">
        <v>300</v>
      </c>
      <c r="C39" s="53" t="s">
        <v>124</v>
      </c>
    </row>
    <row r="40" spans="1:3" ht="12.75">
      <c r="A40" s="36" t="s">
        <v>301</v>
      </c>
      <c r="B40" s="36" t="s">
        <v>299</v>
      </c>
      <c r="C40" s="54" t="s">
        <v>124</v>
      </c>
    </row>
    <row r="41" spans="1:3" ht="12.75">
      <c r="A41" s="38"/>
      <c r="B41" s="38" t="s">
        <v>300</v>
      </c>
      <c r="C41" s="53" t="s">
        <v>124</v>
      </c>
    </row>
    <row r="42" spans="1:3" ht="12.75">
      <c r="A42" s="38" t="s">
        <v>302</v>
      </c>
      <c r="B42" s="38" t="s">
        <v>303</v>
      </c>
      <c r="C42" s="53" t="s">
        <v>124</v>
      </c>
    </row>
    <row r="43" spans="1:3" ht="12.75">
      <c r="A43" s="36" t="s">
        <v>304</v>
      </c>
      <c r="B43" s="36" t="s">
        <v>305</v>
      </c>
      <c r="C43" s="54" t="s">
        <v>124</v>
      </c>
    </row>
    <row r="44" spans="1:3" ht="12.75">
      <c r="A44" s="36"/>
      <c r="B44" s="36" t="s">
        <v>306</v>
      </c>
      <c r="C44" s="54" t="s">
        <v>124</v>
      </c>
    </row>
    <row r="45" spans="1:3" ht="12.75">
      <c r="A45" s="34" t="s">
        <v>307</v>
      </c>
      <c r="B45" s="34" t="s">
        <v>308</v>
      </c>
      <c r="C45" s="52" t="s">
        <v>124</v>
      </c>
    </row>
    <row r="46" spans="1:3" ht="12.75">
      <c r="A46" s="34" t="s">
        <v>307</v>
      </c>
      <c r="B46" s="34" t="s">
        <v>309</v>
      </c>
      <c r="C46" s="52" t="s">
        <v>124</v>
      </c>
    </row>
    <row r="47" spans="1:3" ht="12.75">
      <c r="A47" s="34" t="s">
        <v>307</v>
      </c>
      <c r="B47" s="34" t="s">
        <v>310</v>
      </c>
      <c r="C47" s="52" t="s">
        <v>124</v>
      </c>
    </row>
    <row r="48" spans="1:3" ht="12.75">
      <c r="A48" s="34" t="s">
        <v>307</v>
      </c>
      <c r="B48" s="34" t="s">
        <v>311</v>
      </c>
      <c r="C48" s="52" t="s">
        <v>124</v>
      </c>
    </row>
    <row r="49" spans="1:3" ht="12.75">
      <c r="A49" s="34" t="s">
        <v>312</v>
      </c>
      <c r="B49" s="34" t="s">
        <v>313</v>
      </c>
      <c r="C49" s="52" t="s">
        <v>124</v>
      </c>
    </row>
    <row r="50" spans="1:3" ht="12.75">
      <c r="A50" s="34" t="s">
        <v>314</v>
      </c>
      <c r="B50" s="34" t="s">
        <v>315</v>
      </c>
      <c r="C50" s="52" t="s">
        <v>124</v>
      </c>
    </row>
    <row r="51" spans="1:3" ht="12.75">
      <c r="A51" s="34" t="s">
        <v>314</v>
      </c>
      <c r="B51" s="34" t="s">
        <v>316</v>
      </c>
      <c r="C51" s="52" t="s">
        <v>124</v>
      </c>
    </row>
  </sheetData>
  <sheetProtection/>
  <mergeCells count="1">
    <mergeCell ref="A1:C1"/>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52"/>
  </sheetPr>
  <dimension ref="A1:F149"/>
  <sheetViews>
    <sheetView zoomScalePageLayoutView="0" workbookViewId="0" topLeftCell="A73">
      <selection activeCell="C5" sqref="C5"/>
    </sheetView>
  </sheetViews>
  <sheetFormatPr defaultColWidth="9.00390625" defaultRowHeight="12.75"/>
  <cols>
    <col min="4" max="4" width="16.625" style="0" customWidth="1"/>
    <col min="5" max="5" width="17.00390625" style="0" customWidth="1"/>
    <col min="6" max="6" width="12.25390625" style="0" customWidth="1"/>
  </cols>
  <sheetData>
    <row r="1" spans="1:6" ht="12.75">
      <c r="A1" s="922" t="s">
        <v>334</v>
      </c>
      <c r="B1" s="922"/>
      <c r="C1" s="922"/>
      <c r="D1" s="922"/>
      <c r="E1" s="922"/>
      <c r="F1" s="922"/>
    </row>
    <row r="2" spans="1:6" ht="12.75">
      <c r="A2" s="922"/>
      <c r="B2" s="922"/>
      <c r="C2" s="922"/>
      <c r="D2" s="922"/>
      <c r="E2" s="922"/>
      <c r="F2" s="922"/>
    </row>
    <row r="3" spans="1:6" ht="12.75">
      <c r="A3" s="923" t="s">
        <v>8</v>
      </c>
      <c r="B3" s="923" t="s">
        <v>322</v>
      </c>
      <c r="C3" s="921" t="s">
        <v>44</v>
      </c>
      <c r="D3" s="921"/>
      <c r="E3" s="921"/>
      <c r="F3" s="921"/>
    </row>
    <row r="4" spans="1:6" ht="12.75">
      <c r="A4" s="924"/>
      <c r="B4" s="924"/>
      <c r="C4" s="95" t="s">
        <v>323</v>
      </c>
      <c r="D4" s="95" t="s">
        <v>324</v>
      </c>
      <c r="E4" s="95" t="s">
        <v>325</v>
      </c>
      <c r="F4" s="95" t="s">
        <v>326</v>
      </c>
    </row>
    <row r="5" spans="1:6" ht="12.75">
      <c r="A5" s="918">
        <v>15</v>
      </c>
      <c r="B5" s="96">
        <v>16</v>
      </c>
      <c r="C5" s="95">
        <v>96</v>
      </c>
      <c r="D5" s="95">
        <v>111.6</v>
      </c>
      <c r="E5" s="95">
        <v>395.04</v>
      </c>
      <c r="F5" s="95"/>
    </row>
    <row r="6" spans="1:6" ht="12.75">
      <c r="A6" s="919"/>
      <c r="B6" s="96">
        <v>25</v>
      </c>
      <c r="C6" s="95">
        <v>102</v>
      </c>
      <c r="D6" s="95">
        <v>118.8</v>
      </c>
      <c r="E6" s="95">
        <v>409.224</v>
      </c>
      <c r="F6" s="95"/>
    </row>
    <row r="7" spans="1:6" ht="12.75">
      <c r="A7" s="919"/>
      <c r="B7" s="96">
        <v>40</v>
      </c>
      <c r="C7" s="95">
        <v>102</v>
      </c>
      <c r="D7" s="95">
        <v>118.8</v>
      </c>
      <c r="E7" s="95">
        <v>431.856</v>
      </c>
      <c r="F7" s="95"/>
    </row>
    <row r="8" spans="1:6" ht="12.75">
      <c r="A8" s="919"/>
      <c r="B8" s="96">
        <v>63</v>
      </c>
      <c r="C8" s="95">
        <v>157.2</v>
      </c>
      <c r="D8" s="95">
        <v>181.2</v>
      </c>
      <c r="E8" s="95">
        <v>1062</v>
      </c>
      <c r="F8" s="95"/>
    </row>
    <row r="9" spans="1:6" ht="12.75">
      <c r="A9" s="919"/>
      <c r="B9" s="96">
        <v>100</v>
      </c>
      <c r="C9" s="95">
        <v>193.2</v>
      </c>
      <c r="D9" s="95">
        <v>223.2</v>
      </c>
      <c r="E9" s="95">
        <v>1090.32</v>
      </c>
      <c r="F9" s="95"/>
    </row>
    <row r="10" spans="1:6" ht="12.75">
      <c r="A10" s="919"/>
      <c r="B10" s="96">
        <v>160</v>
      </c>
      <c r="C10" s="95">
        <v>193.2</v>
      </c>
      <c r="D10" s="95">
        <v>223.2</v>
      </c>
      <c r="E10" s="95">
        <v>1104.48</v>
      </c>
      <c r="F10" s="95"/>
    </row>
    <row r="11" spans="1:6" ht="12.75">
      <c r="A11" s="920"/>
      <c r="B11" s="96">
        <v>200</v>
      </c>
      <c r="C11" s="95">
        <v>282</v>
      </c>
      <c r="D11" s="95">
        <v>324</v>
      </c>
      <c r="E11" s="95"/>
      <c r="F11" s="95"/>
    </row>
    <row r="12" spans="1:6" ht="12.75">
      <c r="A12" s="918">
        <v>20</v>
      </c>
      <c r="B12" s="96">
        <v>16</v>
      </c>
      <c r="C12" s="95">
        <v>114</v>
      </c>
      <c r="D12" s="95">
        <v>129.6</v>
      </c>
      <c r="E12" s="95">
        <v>495.576</v>
      </c>
      <c r="F12" s="95"/>
    </row>
    <row r="13" spans="1:6" ht="12.75">
      <c r="A13" s="919"/>
      <c r="B13" s="96">
        <v>25</v>
      </c>
      <c r="C13" s="95">
        <v>120</v>
      </c>
      <c r="D13" s="95">
        <v>138</v>
      </c>
      <c r="E13" s="95">
        <v>523.92</v>
      </c>
      <c r="F13" s="95"/>
    </row>
    <row r="14" spans="1:6" ht="12.75">
      <c r="A14" s="919"/>
      <c r="B14" s="96">
        <v>40</v>
      </c>
      <c r="C14" s="95">
        <v>120</v>
      </c>
      <c r="D14" s="95">
        <v>138</v>
      </c>
      <c r="E14" s="95">
        <v>552.216</v>
      </c>
      <c r="F14" s="95"/>
    </row>
    <row r="15" spans="1:6" ht="12.75">
      <c r="A15" s="919"/>
      <c r="B15" s="96">
        <v>63</v>
      </c>
      <c r="C15" s="95">
        <v>190.8</v>
      </c>
      <c r="D15" s="95">
        <v>220.8</v>
      </c>
      <c r="E15" s="95">
        <v>1062</v>
      </c>
      <c r="F15" s="95">
        <v>336</v>
      </c>
    </row>
    <row r="16" spans="1:6" ht="12.75">
      <c r="A16" s="919"/>
      <c r="B16" s="96">
        <v>100</v>
      </c>
      <c r="C16" s="95">
        <v>271.2</v>
      </c>
      <c r="D16" s="95">
        <v>313.2</v>
      </c>
      <c r="E16" s="95">
        <v>1090.32</v>
      </c>
      <c r="F16" s="95"/>
    </row>
    <row r="17" spans="1:6" ht="12.75">
      <c r="A17" s="919"/>
      <c r="B17" s="96">
        <v>160</v>
      </c>
      <c r="C17" s="95">
        <v>271.2</v>
      </c>
      <c r="D17" s="95">
        <v>313.2</v>
      </c>
      <c r="E17" s="95">
        <v>1104.48</v>
      </c>
      <c r="F17" s="95"/>
    </row>
    <row r="18" spans="1:6" ht="12.75">
      <c r="A18" s="920"/>
      <c r="B18" s="96">
        <v>200</v>
      </c>
      <c r="C18" s="95">
        <v>357.6</v>
      </c>
      <c r="D18" s="95">
        <v>411.6</v>
      </c>
      <c r="E18" s="95"/>
      <c r="F18" s="95"/>
    </row>
    <row r="19" spans="1:6" ht="12.75">
      <c r="A19" s="918">
        <v>25</v>
      </c>
      <c r="B19" s="96">
        <v>16</v>
      </c>
      <c r="C19" s="95">
        <v>117.6</v>
      </c>
      <c r="D19" s="95">
        <v>136.8</v>
      </c>
      <c r="E19" s="95">
        <v>587.616</v>
      </c>
      <c r="F19" s="95"/>
    </row>
    <row r="20" spans="1:6" ht="12.75">
      <c r="A20" s="919"/>
      <c r="B20" s="96">
        <v>25</v>
      </c>
      <c r="C20" s="95">
        <v>138</v>
      </c>
      <c r="D20" s="95">
        <v>159.6</v>
      </c>
      <c r="E20" s="95">
        <v>611.712</v>
      </c>
      <c r="F20" s="95"/>
    </row>
    <row r="21" spans="1:6" ht="12.75">
      <c r="A21" s="919"/>
      <c r="B21" s="96">
        <v>40</v>
      </c>
      <c r="C21" s="95">
        <v>138</v>
      </c>
      <c r="D21" s="95">
        <v>159.6</v>
      </c>
      <c r="E21" s="95">
        <v>623.016</v>
      </c>
      <c r="F21" s="95">
        <v>276</v>
      </c>
    </row>
    <row r="22" spans="1:6" ht="12.75">
      <c r="A22" s="919"/>
      <c r="B22" s="96">
        <v>63</v>
      </c>
      <c r="C22" s="95">
        <v>222</v>
      </c>
      <c r="D22" s="95">
        <v>255.6</v>
      </c>
      <c r="E22" s="95">
        <v>1118.64</v>
      </c>
      <c r="F22" s="95">
        <v>408</v>
      </c>
    </row>
    <row r="23" spans="1:6" ht="12.75">
      <c r="A23" s="919"/>
      <c r="B23" s="96">
        <v>100</v>
      </c>
      <c r="C23" s="95">
        <v>288</v>
      </c>
      <c r="D23" s="95">
        <v>331.2</v>
      </c>
      <c r="E23" s="95">
        <v>1146.96</v>
      </c>
      <c r="F23" s="95"/>
    </row>
    <row r="24" spans="1:6" ht="12.75">
      <c r="A24" s="919"/>
      <c r="B24" s="96">
        <v>160</v>
      </c>
      <c r="C24" s="95">
        <v>288</v>
      </c>
      <c r="D24" s="95">
        <v>331.2</v>
      </c>
      <c r="E24" s="95">
        <v>1159.704</v>
      </c>
      <c r="F24" s="95"/>
    </row>
    <row r="25" spans="1:6" ht="12.75">
      <c r="A25" s="920"/>
      <c r="B25" s="96">
        <v>200</v>
      </c>
      <c r="C25" s="95">
        <v>390</v>
      </c>
      <c r="D25" s="95">
        <v>448.8</v>
      </c>
      <c r="E25" s="95"/>
      <c r="F25" s="95"/>
    </row>
    <row r="26" spans="1:6" ht="12.75">
      <c r="A26" s="918">
        <v>32</v>
      </c>
      <c r="B26" s="96">
        <v>16</v>
      </c>
      <c r="C26" s="95">
        <v>151.2</v>
      </c>
      <c r="D26" s="95">
        <v>175.2</v>
      </c>
      <c r="E26" s="95">
        <v>821.28</v>
      </c>
      <c r="F26" s="95"/>
    </row>
    <row r="27" spans="1:6" ht="12.75">
      <c r="A27" s="919"/>
      <c r="B27" s="96">
        <v>25</v>
      </c>
      <c r="C27" s="95">
        <v>168</v>
      </c>
      <c r="D27" s="95">
        <v>194.4</v>
      </c>
      <c r="E27" s="95">
        <v>906.24</v>
      </c>
      <c r="F27" s="95"/>
    </row>
    <row r="28" spans="1:6" ht="12.75">
      <c r="A28" s="919"/>
      <c r="B28" s="96">
        <v>40</v>
      </c>
      <c r="C28" s="95">
        <v>184.8</v>
      </c>
      <c r="D28" s="95">
        <v>213.6</v>
      </c>
      <c r="E28" s="95">
        <v>927.48</v>
      </c>
      <c r="F28" s="95"/>
    </row>
    <row r="29" spans="1:6" ht="12.75">
      <c r="A29" s="919"/>
      <c r="B29" s="96">
        <v>63</v>
      </c>
      <c r="C29" s="95">
        <v>249.6</v>
      </c>
      <c r="D29" s="95">
        <v>288</v>
      </c>
      <c r="E29" s="95"/>
      <c r="F29" s="95">
        <v>540</v>
      </c>
    </row>
    <row r="30" spans="1:6" ht="12.75">
      <c r="A30" s="919"/>
      <c r="B30" s="96">
        <v>100</v>
      </c>
      <c r="C30" s="95">
        <v>314.4</v>
      </c>
      <c r="D30" s="95">
        <v>362.4</v>
      </c>
      <c r="E30" s="95"/>
      <c r="F30" s="95"/>
    </row>
    <row r="31" spans="1:6" ht="12.75">
      <c r="A31" s="919"/>
      <c r="B31" s="96">
        <v>160</v>
      </c>
      <c r="C31" s="95">
        <v>314.4</v>
      </c>
      <c r="D31" s="95">
        <v>362.4</v>
      </c>
      <c r="E31" s="95"/>
      <c r="F31" s="95"/>
    </row>
    <row r="32" spans="1:6" ht="12.75">
      <c r="A32" s="920"/>
      <c r="B32" s="96">
        <v>200</v>
      </c>
      <c r="C32" s="95">
        <v>531.6</v>
      </c>
      <c r="D32" s="95">
        <v>612</v>
      </c>
      <c r="E32" s="95"/>
      <c r="F32" s="95"/>
    </row>
    <row r="33" spans="1:6" ht="12.75">
      <c r="A33" s="918">
        <v>40</v>
      </c>
      <c r="B33" s="96">
        <v>16</v>
      </c>
      <c r="C33" s="95">
        <v>158.4</v>
      </c>
      <c r="D33" s="95">
        <v>182.4</v>
      </c>
      <c r="E33" s="95">
        <v>1012.44</v>
      </c>
      <c r="F33" s="95"/>
    </row>
    <row r="34" spans="1:6" ht="12.75">
      <c r="A34" s="919"/>
      <c r="B34" s="96">
        <v>25</v>
      </c>
      <c r="C34" s="95">
        <v>206.4</v>
      </c>
      <c r="D34" s="95">
        <v>237.6</v>
      </c>
      <c r="E34" s="95">
        <v>1090.32</v>
      </c>
      <c r="F34" s="95"/>
    </row>
    <row r="35" spans="1:6" ht="12.75">
      <c r="A35" s="919"/>
      <c r="B35" s="96">
        <v>40</v>
      </c>
      <c r="C35" s="95">
        <v>324</v>
      </c>
      <c r="D35" s="95">
        <v>237.6</v>
      </c>
      <c r="E35" s="95">
        <v>1111.5359999999998</v>
      </c>
      <c r="F35" s="95"/>
    </row>
    <row r="36" spans="1:6" ht="12.75">
      <c r="A36" s="919"/>
      <c r="B36" s="96">
        <v>63</v>
      </c>
      <c r="C36" s="95">
        <v>324</v>
      </c>
      <c r="D36" s="95">
        <v>373.2</v>
      </c>
      <c r="E36" s="95"/>
      <c r="F36" s="95">
        <v>672</v>
      </c>
    </row>
    <row r="37" spans="1:6" ht="12.75">
      <c r="A37" s="919"/>
      <c r="B37" s="96">
        <v>100</v>
      </c>
      <c r="C37" s="95">
        <v>411.6</v>
      </c>
      <c r="D37" s="95">
        <v>474</v>
      </c>
      <c r="E37" s="95"/>
      <c r="F37" s="95"/>
    </row>
    <row r="38" spans="1:6" ht="12.75">
      <c r="A38" s="919"/>
      <c r="B38" s="96">
        <v>160</v>
      </c>
      <c r="C38" s="95">
        <v>411.6</v>
      </c>
      <c r="D38" s="95">
        <v>474</v>
      </c>
      <c r="E38" s="95"/>
      <c r="F38" s="95"/>
    </row>
    <row r="39" spans="1:6" ht="12.75">
      <c r="A39" s="920"/>
      <c r="B39" s="96">
        <v>200</v>
      </c>
      <c r="C39" s="95">
        <v>628.8</v>
      </c>
      <c r="D39" s="95">
        <v>723.6</v>
      </c>
      <c r="E39" s="95"/>
      <c r="F39" s="95"/>
    </row>
    <row r="40" spans="1:6" ht="12.75">
      <c r="A40" s="918">
        <v>50</v>
      </c>
      <c r="B40" s="96">
        <v>16</v>
      </c>
      <c r="C40" s="95">
        <v>193.2</v>
      </c>
      <c r="D40" s="95">
        <v>223.2</v>
      </c>
      <c r="E40" s="95">
        <v>1246.056</v>
      </c>
      <c r="F40" s="95">
        <v>474</v>
      </c>
    </row>
    <row r="41" spans="1:6" ht="12.75">
      <c r="A41" s="919"/>
      <c r="B41" s="96">
        <v>25</v>
      </c>
      <c r="C41" s="95">
        <v>237.6</v>
      </c>
      <c r="D41" s="95">
        <v>273.6</v>
      </c>
      <c r="E41" s="95">
        <v>1399.0079999999998</v>
      </c>
      <c r="F41" s="95">
        <v>534</v>
      </c>
    </row>
    <row r="42" spans="1:6" ht="12.75">
      <c r="A42" s="919"/>
      <c r="B42" s="96">
        <v>40</v>
      </c>
      <c r="C42" s="95">
        <v>249.6</v>
      </c>
      <c r="D42" s="95">
        <v>288</v>
      </c>
      <c r="E42" s="95">
        <v>1430.136</v>
      </c>
      <c r="F42" s="95">
        <v>546</v>
      </c>
    </row>
    <row r="43" spans="1:6" ht="12.75">
      <c r="A43" s="919"/>
      <c r="B43" s="96">
        <v>63</v>
      </c>
      <c r="C43" s="95">
        <v>390</v>
      </c>
      <c r="D43" s="95">
        <v>448.8</v>
      </c>
      <c r="E43" s="95">
        <v>2138.16</v>
      </c>
      <c r="F43" s="95">
        <v>831.6</v>
      </c>
    </row>
    <row r="44" spans="1:6" ht="12.75">
      <c r="A44" s="919"/>
      <c r="B44" s="96">
        <v>100</v>
      </c>
      <c r="C44" s="95">
        <v>523.2</v>
      </c>
      <c r="D44" s="95">
        <v>602.4</v>
      </c>
      <c r="E44" s="95">
        <v>2860.32</v>
      </c>
      <c r="F44" s="95">
        <v>1105.2</v>
      </c>
    </row>
    <row r="45" spans="1:6" ht="12.75">
      <c r="A45" s="919"/>
      <c r="B45" s="96">
        <v>160</v>
      </c>
      <c r="C45" s="95">
        <v>523.2</v>
      </c>
      <c r="D45" s="95">
        <v>602.4</v>
      </c>
      <c r="E45" s="95">
        <v>2874.48</v>
      </c>
      <c r="F45" s="95">
        <v>1108.8</v>
      </c>
    </row>
    <row r="46" spans="1:6" ht="12.75">
      <c r="A46" s="920"/>
      <c r="B46" s="96">
        <v>200</v>
      </c>
      <c r="C46" s="95"/>
      <c r="D46" s="95"/>
      <c r="E46" s="95"/>
      <c r="F46" s="95"/>
    </row>
    <row r="47" spans="1:6" ht="12.75">
      <c r="A47" s="918">
        <v>65</v>
      </c>
      <c r="B47" s="96">
        <v>16</v>
      </c>
      <c r="C47" s="95">
        <v>343.2</v>
      </c>
      <c r="D47" s="95">
        <v>394.8</v>
      </c>
      <c r="E47" s="95">
        <v>1996.56</v>
      </c>
      <c r="F47" s="95"/>
    </row>
    <row r="48" spans="1:6" ht="12.75">
      <c r="A48" s="919"/>
      <c r="B48" s="96">
        <v>25</v>
      </c>
      <c r="C48" s="95">
        <v>390</v>
      </c>
      <c r="D48" s="95">
        <v>448.8</v>
      </c>
      <c r="E48" s="95">
        <v>2166.48</v>
      </c>
      <c r="F48" s="95"/>
    </row>
    <row r="49" spans="1:6" ht="12.75">
      <c r="A49" s="919"/>
      <c r="B49" s="96">
        <v>40</v>
      </c>
      <c r="C49" s="95">
        <v>390</v>
      </c>
      <c r="D49" s="95">
        <v>448.8</v>
      </c>
      <c r="E49" s="95">
        <v>2237.28</v>
      </c>
      <c r="F49" s="95"/>
    </row>
    <row r="50" spans="1:6" ht="12.75">
      <c r="A50" s="919"/>
      <c r="B50" s="96">
        <v>63</v>
      </c>
      <c r="C50" s="108"/>
      <c r="D50" s="95"/>
      <c r="E50" s="95"/>
      <c r="F50" s="95"/>
    </row>
    <row r="51" spans="1:6" ht="12.75">
      <c r="A51" s="919"/>
      <c r="B51" s="96">
        <v>100</v>
      </c>
      <c r="C51" s="108"/>
      <c r="D51" s="95"/>
      <c r="E51" s="95"/>
      <c r="F51" s="95"/>
    </row>
    <row r="52" spans="1:6" ht="12.75">
      <c r="A52" s="919"/>
      <c r="B52" s="96">
        <v>160</v>
      </c>
      <c r="C52" s="108"/>
      <c r="D52" s="95"/>
      <c r="E52" s="95"/>
      <c r="F52" s="95"/>
    </row>
    <row r="53" spans="1:6" ht="12.75">
      <c r="A53" s="920"/>
      <c r="B53" s="96">
        <v>200</v>
      </c>
      <c r="C53" s="95">
        <v>1723.2</v>
      </c>
      <c r="D53" s="95">
        <v>1982.4</v>
      </c>
      <c r="E53" s="95"/>
      <c r="F53" s="95"/>
    </row>
    <row r="54" spans="1:6" ht="12.75">
      <c r="A54" s="918">
        <v>80</v>
      </c>
      <c r="B54" s="96">
        <v>16</v>
      </c>
      <c r="C54" s="95">
        <v>322.8</v>
      </c>
      <c r="D54" s="95">
        <v>372</v>
      </c>
      <c r="E54" s="95">
        <v>2293.8959999999997</v>
      </c>
      <c r="F54" s="95">
        <v>888</v>
      </c>
    </row>
    <row r="55" spans="1:6" ht="12.75">
      <c r="A55" s="919"/>
      <c r="B55" s="96">
        <v>25</v>
      </c>
      <c r="C55" s="95">
        <v>368.4</v>
      </c>
      <c r="D55" s="95">
        <v>423.6</v>
      </c>
      <c r="E55" s="95">
        <v>2485.08</v>
      </c>
      <c r="F55" s="95">
        <v>954</v>
      </c>
    </row>
    <row r="56" spans="1:6" ht="12.75">
      <c r="A56" s="919"/>
      <c r="B56" s="96">
        <v>40</v>
      </c>
      <c r="C56" s="95">
        <v>379.2</v>
      </c>
      <c r="D56" s="95">
        <v>438</v>
      </c>
      <c r="E56" s="95">
        <v>2577.096</v>
      </c>
      <c r="F56" s="95">
        <v>1002</v>
      </c>
    </row>
    <row r="57" spans="1:6" ht="12.75">
      <c r="A57" s="919"/>
      <c r="B57" s="96">
        <v>63</v>
      </c>
      <c r="C57" s="95">
        <v>540</v>
      </c>
      <c r="D57" s="95">
        <v>621.6</v>
      </c>
      <c r="E57" s="95">
        <v>3582.48</v>
      </c>
      <c r="F57" s="95">
        <v>1386</v>
      </c>
    </row>
    <row r="58" spans="1:6" ht="12.75">
      <c r="A58" s="919"/>
      <c r="B58" s="96">
        <v>100</v>
      </c>
      <c r="C58" s="95">
        <v>865.2</v>
      </c>
      <c r="D58" s="95">
        <v>994.8</v>
      </c>
      <c r="E58" s="95">
        <v>4757.76</v>
      </c>
      <c r="F58" s="95">
        <v>1914</v>
      </c>
    </row>
    <row r="59" spans="1:6" ht="12.75">
      <c r="A59" s="919"/>
      <c r="B59" s="96">
        <v>160</v>
      </c>
      <c r="C59" s="95">
        <v>865.2</v>
      </c>
      <c r="D59" s="95">
        <v>994.8</v>
      </c>
      <c r="E59" s="95">
        <v>4800.24</v>
      </c>
      <c r="F59" s="95">
        <v>1914</v>
      </c>
    </row>
    <row r="60" spans="1:6" ht="12.75">
      <c r="A60" s="920"/>
      <c r="B60" s="96">
        <v>200</v>
      </c>
      <c r="C60" s="95">
        <v>2427.6</v>
      </c>
      <c r="D60" s="95">
        <v>2791.2</v>
      </c>
      <c r="E60" s="95"/>
      <c r="F60" s="95"/>
    </row>
    <row r="61" spans="1:6" ht="12.75">
      <c r="A61" s="918">
        <v>100</v>
      </c>
      <c r="B61" s="96">
        <v>16</v>
      </c>
      <c r="C61" s="95">
        <v>368.4</v>
      </c>
      <c r="D61" s="95">
        <v>423.6</v>
      </c>
      <c r="E61" s="95">
        <v>2867.3759999999997</v>
      </c>
      <c r="F61" s="95">
        <v>1149.6</v>
      </c>
    </row>
    <row r="62" spans="1:6" ht="12.75">
      <c r="A62" s="919"/>
      <c r="B62" s="96">
        <v>25</v>
      </c>
      <c r="C62" s="95">
        <v>553.2</v>
      </c>
      <c r="D62" s="95">
        <v>637.2</v>
      </c>
      <c r="E62" s="95">
        <v>3823.2</v>
      </c>
      <c r="F62" s="95">
        <v>1482</v>
      </c>
    </row>
    <row r="63" spans="1:6" ht="12.75">
      <c r="A63" s="919"/>
      <c r="B63" s="96">
        <v>40</v>
      </c>
      <c r="C63" s="95">
        <v>553.2</v>
      </c>
      <c r="D63" s="95">
        <v>637.2</v>
      </c>
      <c r="E63" s="95">
        <v>3893.9759999999997</v>
      </c>
      <c r="F63" s="95">
        <v>1548</v>
      </c>
    </row>
    <row r="64" spans="1:6" ht="12.75">
      <c r="A64" s="919"/>
      <c r="B64" s="96">
        <v>63</v>
      </c>
      <c r="C64" s="95">
        <v>844.8</v>
      </c>
      <c r="D64" s="95">
        <v>972</v>
      </c>
      <c r="E64" s="95">
        <v>5168.4</v>
      </c>
      <c r="F64" s="95"/>
    </row>
    <row r="65" spans="1:6" ht="12.75">
      <c r="A65" s="919"/>
      <c r="B65" s="96">
        <v>100</v>
      </c>
      <c r="C65" s="95">
        <v>1062</v>
      </c>
      <c r="D65" s="95">
        <v>1221.6</v>
      </c>
      <c r="E65" s="95">
        <v>7164.96</v>
      </c>
      <c r="F65" s="95"/>
    </row>
    <row r="66" spans="1:6" ht="12.75">
      <c r="A66" s="919"/>
      <c r="B66" s="96">
        <v>160</v>
      </c>
      <c r="C66" s="95">
        <v>1126.8</v>
      </c>
      <c r="D66" s="95">
        <v>1296</v>
      </c>
      <c r="E66" s="95">
        <v>7193.28</v>
      </c>
      <c r="F66" s="95"/>
    </row>
    <row r="67" spans="1:6" ht="12.75">
      <c r="A67" s="920"/>
      <c r="B67" s="96">
        <v>200</v>
      </c>
      <c r="C67" s="95">
        <v>4410</v>
      </c>
      <c r="D67" s="95">
        <v>4610.4</v>
      </c>
      <c r="E67" s="95"/>
      <c r="F67" s="95"/>
    </row>
    <row r="68" spans="1:6" ht="12.75">
      <c r="A68" s="918">
        <v>125</v>
      </c>
      <c r="B68" s="96">
        <v>16</v>
      </c>
      <c r="C68" s="95">
        <v>0</v>
      </c>
      <c r="D68" s="95">
        <v>0</v>
      </c>
      <c r="E68" s="95">
        <v>4941.84</v>
      </c>
      <c r="F68" s="95"/>
    </row>
    <row r="69" spans="1:6" ht="12.75">
      <c r="A69" s="919"/>
      <c r="B69" s="96">
        <v>25</v>
      </c>
      <c r="C69" s="95">
        <v>711.6</v>
      </c>
      <c r="D69" s="95">
        <v>818.4</v>
      </c>
      <c r="E69" s="95">
        <v>5040.96</v>
      </c>
      <c r="F69" s="95"/>
    </row>
    <row r="70" spans="1:6" ht="12.75">
      <c r="A70" s="919"/>
      <c r="B70" s="96">
        <v>40</v>
      </c>
      <c r="C70" s="95">
        <v>782.4</v>
      </c>
      <c r="D70" s="95">
        <v>900</v>
      </c>
      <c r="E70" s="95">
        <v>5069.28</v>
      </c>
      <c r="F70" s="95"/>
    </row>
    <row r="71" spans="1:6" ht="12.75">
      <c r="A71" s="919"/>
      <c r="B71" s="96">
        <v>63</v>
      </c>
      <c r="C71" s="95"/>
      <c r="D71" s="95"/>
      <c r="E71" s="95"/>
      <c r="F71" s="95"/>
    </row>
    <row r="72" spans="1:6" ht="12.75">
      <c r="A72" s="919"/>
      <c r="B72" s="96">
        <v>100</v>
      </c>
      <c r="C72" s="95"/>
      <c r="D72" s="95"/>
      <c r="E72" s="95"/>
      <c r="F72" s="95"/>
    </row>
    <row r="73" spans="1:6" ht="12.75">
      <c r="A73" s="920"/>
      <c r="B73" s="96">
        <v>160</v>
      </c>
      <c r="C73" s="95"/>
      <c r="D73" s="95"/>
      <c r="E73" s="95"/>
      <c r="F73" s="95"/>
    </row>
    <row r="74" spans="1:6" ht="12.75">
      <c r="A74" s="918">
        <v>150</v>
      </c>
      <c r="B74" s="96">
        <v>16</v>
      </c>
      <c r="C74" s="95">
        <v>613.2</v>
      </c>
      <c r="D74" s="95">
        <v>704.4</v>
      </c>
      <c r="E74" s="95">
        <v>5125.896</v>
      </c>
      <c r="F74" s="95">
        <v>2148</v>
      </c>
    </row>
    <row r="75" spans="1:6" ht="12.75">
      <c r="A75" s="919"/>
      <c r="B75" s="96">
        <v>25</v>
      </c>
      <c r="C75" s="95">
        <v>848.4</v>
      </c>
      <c r="D75" s="95">
        <v>975.6</v>
      </c>
      <c r="E75" s="95">
        <v>6782.64</v>
      </c>
      <c r="F75" s="95">
        <v>2772</v>
      </c>
    </row>
    <row r="76" spans="1:6" ht="12.75">
      <c r="A76" s="919"/>
      <c r="B76" s="96">
        <v>40</v>
      </c>
      <c r="C76" s="95">
        <v>848.4</v>
      </c>
      <c r="D76" s="95">
        <v>975.6</v>
      </c>
      <c r="E76" s="95">
        <v>6924.216</v>
      </c>
      <c r="F76" s="95">
        <v>2904</v>
      </c>
    </row>
    <row r="77" spans="1:6" ht="12.75">
      <c r="A77" s="919"/>
      <c r="B77" s="96">
        <v>63</v>
      </c>
      <c r="C77" s="95">
        <v>1669.2</v>
      </c>
      <c r="D77" s="95">
        <v>1920</v>
      </c>
      <c r="E77" s="95"/>
      <c r="F77" s="95">
        <v>7080</v>
      </c>
    </row>
    <row r="78" spans="1:6" ht="12.75">
      <c r="A78" s="919"/>
      <c r="B78" s="96">
        <v>100</v>
      </c>
      <c r="C78" s="95">
        <v>2330.4</v>
      </c>
      <c r="D78" s="95">
        <v>2679.6</v>
      </c>
      <c r="E78" s="95">
        <v>18974.4</v>
      </c>
      <c r="F78" s="95">
        <v>8784</v>
      </c>
    </row>
    <row r="79" spans="1:6" ht="12.75">
      <c r="A79" s="920"/>
      <c r="B79" s="96">
        <v>160</v>
      </c>
      <c r="C79" s="95">
        <v>2330.4</v>
      </c>
      <c r="D79" s="95">
        <v>2679.6</v>
      </c>
      <c r="E79" s="95">
        <v>19116</v>
      </c>
      <c r="F79" s="95">
        <v>8844</v>
      </c>
    </row>
    <row r="80" spans="1:6" ht="12.75">
      <c r="A80" s="918">
        <v>200</v>
      </c>
      <c r="B80" s="96">
        <v>16</v>
      </c>
      <c r="C80" s="95">
        <v>850.8</v>
      </c>
      <c r="D80" s="95">
        <v>978</v>
      </c>
      <c r="E80" s="95">
        <v>6895.896</v>
      </c>
      <c r="F80" s="95"/>
    </row>
    <row r="81" spans="1:6" ht="12.75">
      <c r="A81" s="919"/>
      <c r="B81" s="96">
        <v>25</v>
      </c>
      <c r="C81" s="95">
        <v>1525.2</v>
      </c>
      <c r="D81" s="95">
        <v>1755.6</v>
      </c>
      <c r="E81" s="95">
        <v>9515.52</v>
      </c>
      <c r="F81" s="95">
        <v>6156</v>
      </c>
    </row>
    <row r="82" spans="1:6" ht="12.75">
      <c r="A82" s="919"/>
      <c r="B82" s="96">
        <v>40</v>
      </c>
      <c r="C82" s="95">
        <v>1777.2</v>
      </c>
      <c r="D82" s="95">
        <v>2044.8</v>
      </c>
      <c r="E82" s="95">
        <v>13324.536</v>
      </c>
      <c r="F82" s="95">
        <v>6192</v>
      </c>
    </row>
    <row r="83" spans="1:6" ht="12.75">
      <c r="A83" s="919"/>
      <c r="B83" s="96">
        <v>63</v>
      </c>
      <c r="C83" s="95">
        <v>2698.8</v>
      </c>
      <c r="D83" s="95">
        <v>3104.4</v>
      </c>
      <c r="E83" s="95"/>
      <c r="F83" s="95">
        <v>9780</v>
      </c>
    </row>
    <row r="84" spans="1:6" ht="12.75">
      <c r="A84" s="919"/>
      <c r="B84" s="96">
        <v>100</v>
      </c>
      <c r="C84" s="95">
        <v>4279.2</v>
      </c>
      <c r="D84" s="95">
        <v>4922.4</v>
      </c>
      <c r="E84" s="95">
        <v>31166.16</v>
      </c>
      <c r="F84" s="95">
        <v>15000</v>
      </c>
    </row>
    <row r="85" spans="1:6" ht="12.75">
      <c r="A85" s="920"/>
      <c r="B85" s="96">
        <v>160</v>
      </c>
      <c r="C85" s="95">
        <v>5350.8</v>
      </c>
      <c r="D85" s="95">
        <v>6154.8</v>
      </c>
      <c r="E85" s="95">
        <v>31265.28</v>
      </c>
      <c r="F85" s="95">
        <v>15000</v>
      </c>
    </row>
    <row r="86" spans="1:6" ht="12.75">
      <c r="A86" s="918">
        <v>250</v>
      </c>
      <c r="B86" s="96">
        <v>16</v>
      </c>
      <c r="C86" s="95">
        <v>1376.4</v>
      </c>
      <c r="D86" s="95">
        <v>1584</v>
      </c>
      <c r="E86" s="95">
        <v>9458.856</v>
      </c>
      <c r="F86" s="95"/>
    </row>
    <row r="87" spans="1:6" ht="12.75">
      <c r="A87" s="919"/>
      <c r="B87" s="96">
        <v>25</v>
      </c>
      <c r="C87" s="95">
        <v>2102.4</v>
      </c>
      <c r="D87" s="95">
        <v>2418</v>
      </c>
      <c r="E87" s="95">
        <v>24284.4</v>
      </c>
      <c r="F87" s="95">
        <v>9984</v>
      </c>
    </row>
    <row r="88" spans="1:6" ht="12.75">
      <c r="A88" s="919"/>
      <c r="B88" s="96">
        <v>40</v>
      </c>
      <c r="C88" s="95">
        <v>2817.6</v>
      </c>
      <c r="D88" s="95">
        <v>3240</v>
      </c>
      <c r="E88" s="95">
        <v>24341.016</v>
      </c>
      <c r="F88" s="95">
        <v>10272</v>
      </c>
    </row>
    <row r="89" spans="1:6" ht="12.75">
      <c r="A89" s="919"/>
      <c r="B89" s="96">
        <v>63</v>
      </c>
      <c r="C89" s="95">
        <v>4506</v>
      </c>
      <c r="D89" s="95">
        <v>5181.6</v>
      </c>
      <c r="E89" s="95"/>
      <c r="F89" s="95">
        <v>13788</v>
      </c>
    </row>
    <row r="90" spans="1:6" ht="12.75">
      <c r="A90" s="919"/>
      <c r="B90" s="96">
        <v>100</v>
      </c>
      <c r="C90" s="95"/>
      <c r="D90" s="95"/>
      <c r="E90" s="95">
        <v>51259.2</v>
      </c>
      <c r="F90" s="95">
        <v>23700</v>
      </c>
    </row>
    <row r="91" spans="1:6" ht="12.75">
      <c r="A91" s="920"/>
      <c r="B91" s="96">
        <v>160</v>
      </c>
      <c r="C91" s="95"/>
      <c r="D91" s="95"/>
      <c r="E91" s="95">
        <v>51542.4</v>
      </c>
      <c r="F91" s="95">
        <v>24300</v>
      </c>
    </row>
    <row r="92" spans="1:6" ht="12.75">
      <c r="A92" s="918">
        <v>300</v>
      </c>
      <c r="B92" s="96">
        <v>16</v>
      </c>
      <c r="C92" s="95">
        <v>1854</v>
      </c>
      <c r="D92" s="95">
        <v>2132.4</v>
      </c>
      <c r="E92" s="95">
        <v>13876.776</v>
      </c>
      <c r="F92" s="95"/>
    </row>
    <row r="93" spans="1:6" ht="12.75">
      <c r="A93" s="919"/>
      <c r="B93" s="96">
        <v>25</v>
      </c>
      <c r="C93" s="95">
        <v>3159.6</v>
      </c>
      <c r="D93" s="95">
        <v>3633.6</v>
      </c>
      <c r="E93" s="95">
        <v>34153.92</v>
      </c>
      <c r="F93" s="95"/>
    </row>
    <row r="94" spans="1:6" ht="12.75">
      <c r="A94" s="919"/>
      <c r="B94" s="96">
        <v>40</v>
      </c>
      <c r="C94" s="95">
        <v>4161.6</v>
      </c>
      <c r="D94" s="95">
        <v>4785.6</v>
      </c>
      <c r="E94" s="95">
        <v>34493.736</v>
      </c>
      <c r="F94" s="95">
        <v>14388</v>
      </c>
    </row>
    <row r="95" spans="1:6" ht="12.75">
      <c r="A95" s="919"/>
      <c r="B95" s="96">
        <v>63</v>
      </c>
      <c r="C95" s="95">
        <v>5510.4</v>
      </c>
      <c r="D95" s="95">
        <v>6337.2</v>
      </c>
      <c r="E95" s="95"/>
      <c r="F95" s="95">
        <v>19188</v>
      </c>
    </row>
    <row r="96" spans="1:6" ht="12.75">
      <c r="A96" s="919"/>
      <c r="B96" s="96">
        <v>100</v>
      </c>
      <c r="C96" s="95">
        <v>11234.4</v>
      </c>
      <c r="D96" s="95">
        <v>12920.4</v>
      </c>
      <c r="E96" s="95">
        <v>112996.8</v>
      </c>
      <c r="F96" s="95">
        <v>35820</v>
      </c>
    </row>
    <row r="97" spans="1:6" ht="12.75">
      <c r="A97" s="920"/>
      <c r="B97" s="96">
        <v>160</v>
      </c>
      <c r="C97" s="95">
        <v>13914</v>
      </c>
      <c r="D97" s="95">
        <v>16000.8</v>
      </c>
      <c r="E97" s="95">
        <v>76322.4</v>
      </c>
      <c r="F97" s="95">
        <v>35940</v>
      </c>
    </row>
    <row r="98" spans="1:6" ht="12.75">
      <c r="A98" s="918">
        <v>350</v>
      </c>
      <c r="B98" s="96">
        <v>16</v>
      </c>
      <c r="C98" s="95">
        <v>3364.8</v>
      </c>
      <c r="D98" s="95">
        <v>3870</v>
      </c>
      <c r="E98" s="95"/>
      <c r="F98" s="95"/>
    </row>
    <row r="99" spans="1:6" ht="12.75">
      <c r="A99" s="919"/>
      <c r="B99" s="96">
        <v>25</v>
      </c>
      <c r="C99" s="95">
        <v>6255.6</v>
      </c>
      <c r="D99" s="95">
        <v>7194</v>
      </c>
      <c r="E99" s="95"/>
      <c r="F99" s="95"/>
    </row>
    <row r="100" spans="1:6" ht="12.75">
      <c r="A100" s="919"/>
      <c r="B100" s="96">
        <v>40</v>
      </c>
      <c r="C100" s="95">
        <v>6255.6</v>
      </c>
      <c r="D100" s="95">
        <v>7194</v>
      </c>
      <c r="E100" s="95"/>
      <c r="F100" s="95"/>
    </row>
    <row r="101" spans="1:6" ht="12.75">
      <c r="A101" s="919"/>
      <c r="B101" s="96">
        <v>63</v>
      </c>
      <c r="C101" s="95"/>
      <c r="D101" s="95"/>
      <c r="E101" s="95"/>
      <c r="F101" s="95"/>
    </row>
    <row r="102" spans="1:6" ht="12.75">
      <c r="A102" s="919"/>
      <c r="B102" s="96">
        <v>100</v>
      </c>
      <c r="C102" s="95"/>
      <c r="D102" s="95"/>
      <c r="E102" s="95"/>
      <c r="F102" s="95"/>
    </row>
    <row r="103" spans="1:6" ht="12.75">
      <c r="A103" s="920"/>
      <c r="B103" s="96">
        <v>160</v>
      </c>
      <c r="C103" s="95"/>
      <c r="D103" s="95"/>
      <c r="E103" s="95"/>
      <c r="F103" s="95"/>
    </row>
    <row r="104" spans="1:6" ht="12.75">
      <c r="A104" s="918">
        <v>400</v>
      </c>
      <c r="B104" s="96">
        <v>16</v>
      </c>
      <c r="C104" s="95">
        <v>4485.6</v>
      </c>
      <c r="D104" s="95">
        <v>5158.8</v>
      </c>
      <c r="E104" s="95">
        <v>29084.64</v>
      </c>
      <c r="F104" s="95"/>
    </row>
    <row r="105" spans="1:6" ht="12.75">
      <c r="A105" s="919"/>
      <c r="B105" s="96">
        <v>25</v>
      </c>
      <c r="C105" s="95">
        <v>6105.6</v>
      </c>
      <c r="D105" s="95">
        <v>7022.4</v>
      </c>
      <c r="E105" s="95">
        <v>53666.4</v>
      </c>
      <c r="F105" s="95"/>
    </row>
    <row r="106" spans="1:6" ht="12.75">
      <c r="A106" s="919"/>
      <c r="B106" s="96">
        <v>40</v>
      </c>
      <c r="C106" s="95">
        <v>12337.2</v>
      </c>
      <c r="D106" s="95">
        <v>14187.6</v>
      </c>
      <c r="E106" s="95">
        <v>57914.4</v>
      </c>
      <c r="F106" s="95"/>
    </row>
    <row r="107" spans="1:6" ht="12.75">
      <c r="A107" s="919"/>
      <c r="B107" s="96">
        <v>63</v>
      </c>
      <c r="C107" s="95">
        <v>13957.2</v>
      </c>
      <c r="D107" s="95">
        <v>16050</v>
      </c>
      <c r="E107" s="95"/>
      <c r="F107" s="95"/>
    </row>
    <row r="108" spans="1:6" ht="12.75">
      <c r="A108" s="919"/>
      <c r="B108" s="96">
        <v>100</v>
      </c>
      <c r="C108" s="95">
        <v>20935.2</v>
      </c>
      <c r="D108" s="95">
        <v>24075.6</v>
      </c>
      <c r="E108" s="95"/>
      <c r="F108" s="95"/>
    </row>
    <row r="109" spans="1:6" ht="12.75">
      <c r="A109" s="920"/>
      <c r="B109" s="96">
        <v>160</v>
      </c>
      <c r="C109" s="95"/>
      <c r="D109" s="95"/>
      <c r="E109" s="95"/>
      <c r="F109" s="95"/>
    </row>
    <row r="110" spans="1:6" ht="12.75">
      <c r="A110" s="918">
        <v>500</v>
      </c>
      <c r="B110" s="96">
        <v>16</v>
      </c>
      <c r="C110" s="95">
        <v>6480</v>
      </c>
      <c r="D110" s="95">
        <v>7452</v>
      </c>
      <c r="E110" s="95"/>
      <c r="F110" s="95"/>
    </row>
    <row r="111" spans="1:6" ht="12.75">
      <c r="A111" s="919"/>
      <c r="B111" s="96">
        <v>25</v>
      </c>
      <c r="C111" s="95">
        <v>11564.4</v>
      </c>
      <c r="D111" s="95">
        <v>13299.6</v>
      </c>
      <c r="E111" s="95"/>
      <c r="F111" s="95"/>
    </row>
    <row r="112" spans="1:6" ht="12.75">
      <c r="A112" s="919"/>
      <c r="B112" s="96">
        <v>40</v>
      </c>
      <c r="C112" s="95">
        <v>14953.2</v>
      </c>
      <c r="D112" s="95">
        <v>17197.2</v>
      </c>
      <c r="E112" s="95"/>
      <c r="F112" s="95"/>
    </row>
    <row r="113" spans="1:6" ht="12.75">
      <c r="A113" s="919"/>
      <c r="B113" s="96">
        <v>63</v>
      </c>
      <c r="C113" s="95"/>
      <c r="D113" s="95"/>
      <c r="E113" s="95"/>
      <c r="F113" s="95"/>
    </row>
    <row r="114" spans="1:6" ht="12.75">
      <c r="A114" s="919"/>
      <c r="B114" s="96">
        <v>100</v>
      </c>
      <c r="C114" s="95"/>
      <c r="D114" s="95"/>
      <c r="E114" s="95"/>
      <c r="F114" s="95"/>
    </row>
    <row r="115" spans="1:6" ht="12.75">
      <c r="A115" s="920"/>
      <c r="B115" s="96">
        <v>160</v>
      </c>
      <c r="C115" s="95"/>
      <c r="D115" s="95"/>
      <c r="E115" s="95"/>
      <c r="F115" s="95"/>
    </row>
    <row r="116" spans="1:6" ht="12.75">
      <c r="A116" s="918">
        <v>600</v>
      </c>
      <c r="B116" s="96">
        <v>16</v>
      </c>
      <c r="C116" s="95">
        <v>11895.6</v>
      </c>
      <c r="D116" s="95">
        <v>13680</v>
      </c>
      <c r="E116" s="95"/>
      <c r="F116" s="95"/>
    </row>
    <row r="117" spans="1:6" ht="12.75">
      <c r="A117" s="919"/>
      <c r="B117" s="96">
        <v>25</v>
      </c>
      <c r="C117" s="95">
        <v>14704.8</v>
      </c>
      <c r="D117" s="95">
        <v>16910.4</v>
      </c>
      <c r="E117" s="95"/>
      <c r="F117" s="95"/>
    </row>
    <row r="118" spans="1:6" ht="12.75">
      <c r="A118" s="919"/>
      <c r="B118" s="96">
        <v>40</v>
      </c>
      <c r="C118" s="95"/>
      <c r="D118" s="95"/>
      <c r="E118" s="95"/>
      <c r="F118" s="95"/>
    </row>
    <row r="119" spans="1:6" ht="12.75">
      <c r="A119" s="919"/>
      <c r="B119" s="96">
        <v>63</v>
      </c>
      <c r="C119" s="95"/>
      <c r="D119" s="95"/>
      <c r="E119" s="95"/>
      <c r="F119" s="95"/>
    </row>
    <row r="120" spans="1:6" ht="12.75">
      <c r="A120" s="919"/>
      <c r="B120" s="96">
        <v>100</v>
      </c>
      <c r="C120" s="95"/>
      <c r="D120" s="95"/>
      <c r="E120" s="95"/>
      <c r="F120" s="95"/>
    </row>
    <row r="121" spans="1:6" ht="12.75">
      <c r="A121" s="920"/>
      <c r="B121" s="96">
        <v>160</v>
      </c>
      <c r="C121" s="95"/>
      <c r="D121" s="95"/>
      <c r="E121" s="95"/>
      <c r="F121" s="95"/>
    </row>
    <row r="122" spans="1:6" ht="12.75">
      <c r="A122" s="918">
        <v>700</v>
      </c>
      <c r="B122" s="96">
        <v>16</v>
      </c>
      <c r="C122" s="95"/>
      <c r="D122" s="95"/>
      <c r="E122" s="95"/>
      <c r="F122" s="95"/>
    </row>
    <row r="123" spans="1:6" ht="12.75">
      <c r="A123" s="919"/>
      <c r="B123" s="96">
        <v>25</v>
      </c>
      <c r="C123" s="95"/>
      <c r="D123" s="95"/>
      <c r="E123" s="95"/>
      <c r="F123" s="95"/>
    </row>
    <row r="124" spans="1:6" ht="12.75">
      <c r="A124" s="919"/>
      <c r="B124" s="96">
        <v>40</v>
      </c>
      <c r="C124" s="95"/>
      <c r="D124" s="95"/>
      <c r="E124" s="95"/>
      <c r="F124" s="95"/>
    </row>
    <row r="125" spans="1:6" ht="12.75">
      <c r="A125" s="919"/>
      <c r="B125" s="96">
        <v>63</v>
      </c>
      <c r="C125" s="95"/>
      <c r="D125" s="95"/>
      <c r="E125" s="95"/>
      <c r="F125" s="95"/>
    </row>
    <row r="126" spans="1:6" ht="12.75">
      <c r="A126" s="919"/>
      <c r="B126" s="96">
        <v>100</v>
      </c>
      <c r="C126" s="95"/>
      <c r="D126" s="95"/>
      <c r="E126" s="95"/>
      <c r="F126" s="95"/>
    </row>
    <row r="127" spans="1:6" ht="12.75">
      <c r="A127" s="920"/>
      <c r="B127" s="96">
        <v>160</v>
      </c>
      <c r="C127" s="95"/>
      <c r="D127" s="95"/>
      <c r="E127" s="95"/>
      <c r="F127" s="95"/>
    </row>
    <row r="128" spans="1:6" ht="12.75">
      <c r="A128" s="918">
        <v>800</v>
      </c>
      <c r="B128" s="96">
        <v>16</v>
      </c>
      <c r="C128" s="95"/>
      <c r="D128" s="95"/>
      <c r="E128" s="95"/>
      <c r="F128" s="95"/>
    </row>
    <row r="129" spans="1:6" ht="12.75">
      <c r="A129" s="919"/>
      <c r="B129" s="96">
        <v>25</v>
      </c>
      <c r="C129" s="95"/>
      <c r="D129" s="95"/>
      <c r="E129" s="95"/>
      <c r="F129" s="95"/>
    </row>
    <row r="130" spans="1:6" ht="12.75">
      <c r="A130" s="919"/>
      <c r="B130" s="96">
        <v>40</v>
      </c>
      <c r="C130" s="95"/>
      <c r="D130" s="95"/>
      <c r="E130" s="95"/>
      <c r="F130" s="95"/>
    </row>
    <row r="131" spans="1:6" ht="12.75">
      <c r="A131" s="919"/>
      <c r="B131" s="96">
        <v>63</v>
      </c>
      <c r="C131" s="95"/>
      <c r="D131" s="95"/>
      <c r="E131" s="95"/>
      <c r="F131" s="95"/>
    </row>
    <row r="132" spans="1:6" ht="12.75">
      <c r="A132" s="919"/>
      <c r="B132" s="96">
        <v>100</v>
      </c>
      <c r="C132" s="95"/>
      <c r="D132" s="95"/>
      <c r="E132" s="95"/>
      <c r="F132" s="95"/>
    </row>
    <row r="133" spans="1:6" ht="12.75">
      <c r="A133" s="920"/>
      <c r="B133" s="96">
        <v>160</v>
      </c>
      <c r="C133" s="95"/>
      <c r="D133" s="95"/>
      <c r="E133" s="95"/>
      <c r="F133" s="95"/>
    </row>
    <row r="134" spans="1:6" ht="12.75">
      <c r="A134" s="918">
        <v>1000</v>
      </c>
      <c r="B134" s="96">
        <v>16</v>
      </c>
      <c r="C134" s="95"/>
      <c r="D134" s="95"/>
      <c r="E134" s="95"/>
      <c r="F134" s="95"/>
    </row>
    <row r="135" spans="1:6" ht="12.75">
      <c r="A135" s="919"/>
      <c r="B135" s="96">
        <v>25</v>
      </c>
      <c r="C135" s="95"/>
      <c r="D135" s="95"/>
      <c r="E135" s="95"/>
      <c r="F135" s="95"/>
    </row>
    <row r="136" spans="1:6" ht="12.75">
      <c r="A136" s="919"/>
      <c r="B136" s="96">
        <v>40</v>
      </c>
      <c r="C136" s="95"/>
      <c r="D136" s="95"/>
      <c r="E136" s="95"/>
      <c r="F136" s="95"/>
    </row>
    <row r="137" spans="1:6" ht="12.75">
      <c r="A137" s="919"/>
      <c r="B137" s="96">
        <v>63</v>
      </c>
      <c r="C137" s="95"/>
      <c r="D137" s="95"/>
      <c r="E137" s="95"/>
      <c r="F137" s="95"/>
    </row>
    <row r="138" spans="1:6" ht="12.75">
      <c r="A138" s="919"/>
      <c r="B138" s="96">
        <v>100</v>
      </c>
      <c r="C138" s="95"/>
      <c r="D138" s="95"/>
      <c r="E138" s="95"/>
      <c r="F138" s="95"/>
    </row>
    <row r="139" spans="1:6" ht="12.75">
      <c r="A139" s="920"/>
      <c r="B139" s="96">
        <v>160</v>
      </c>
      <c r="C139" s="95"/>
      <c r="D139" s="95"/>
      <c r="E139" s="95"/>
      <c r="F139" s="95"/>
    </row>
    <row r="140" spans="1:6" ht="12.75">
      <c r="A140" s="97"/>
      <c r="B140" s="98"/>
      <c r="C140" s="99"/>
      <c r="D140" s="99"/>
      <c r="E140" s="99"/>
      <c r="F140" s="100"/>
    </row>
    <row r="141" spans="1:6" ht="12.75">
      <c r="A141" s="101" t="s">
        <v>328</v>
      </c>
      <c r="B141" s="98"/>
      <c r="C141" s="99"/>
      <c r="D141" s="99"/>
      <c r="E141" s="99"/>
      <c r="F141" s="100"/>
    </row>
    <row r="142" spans="1:6" ht="12.75">
      <c r="A142" s="101" t="s">
        <v>333</v>
      </c>
      <c r="B142" s="98"/>
      <c r="C142" s="99"/>
      <c r="D142" s="99"/>
      <c r="E142" s="99"/>
      <c r="F142" s="100"/>
    </row>
    <row r="143" spans="1:6" ht="12.75">
      <c r="A143" s="97"/>
      <c r="B143" s="98"/>
      <c r="C143" s="99"/>
      <c r="D143" s="99"/>
      <c r="E143" s="99"/>
      <c r="F143" s="100"/>
    </row>
    <row r="144" spans="1:6" ht="12.75">
      <c r="A144" s="102" t="s">
        <v>330</v>
      </c>
      <c r="B144" s="103"/>
      <c r="C144" s="99"/>
      <c r="D144" s="99"/>
      <c r="E144" s="99"/>
      <c r="F144" s="100"/>
    </row>
    <row r="145" spans="1:6" ht="12.75">
      <c r="A145" s="102"/>
      <c r="B145" s="103"/>
      <c r="C145" s="99"/>
      <c r="D145" s="99"/>
      <c r="E145" s="99"/>
      <c r="F145" s="100"/>
    </row>
    <row r="146" spans="1:6" ht="12.75">
      <c r="A146" s="102" t="s">
        <v>331</v>
      </c>
      <c r="B146" s="103"/>
      <c r="C146" s="99"/>
      <c r="D146" s="99"/>
      <c r="E146" s="99"/>
      <c r="F146" s="100"/>
    </row>
    <row r="147" spans="1:6" ht="12.75">
      <c r="A147" s="102"/>
      <c r="B147" s="103"/>
      <c r="C147" s="99"/>
      <c r="D147" s="99"/>
      <c r="E147" s="99"/>
      <c r="F147" s="100"/>
    </row>
    <row r="148" spans="1:6" ht="12.75">
      <c r="A148" s="102" t="s">
        <v>332</v>
      </c>
      <c r="B148" s="103"/>
      <c r="C148" s="99"/>
      <c r="D148" s="99"/>
      <c r="E148" s="99"/>
      <c r="F148" s="100"/>
    </row>
    <row r="149" spans="1:6" ht="12.75">
      <c r="A149" s="104"/>
      <c r="B149" s="105"/>
      <c r="C149" s="106"/>
      <c r="D149" s="106"/>
      <c r="E149" s="106"/>
      <c r="F149" s="107"/>
    </row>
  </sheetData>
  <sheetProtection/>
  <mergeCells count="26">
    <mergeCell ref="A80:A85"/>
    <mergeCell ref="A54:A60"/>
    <mergeCell ref="A61:A67"/>
    <mergeCell ref="A68:A73"/>
    <mergeCell ref="A74:A79"/>
    <mergeCell ref="A1:F1"/>
    <mergeCell ref="A2:F2"/>
    <mergeCell ref="A5:A11"/>
    <mergeCell ref="A3:A4"/>
    <mergeCell ref="B3:B4"/>
    <mergeCell ref="C3:F3"/>
    <mergeCell ref="A12:A18"/>
    <mergeCell ref="A19:A25"/>
    <mergeCell ref="A47:A53"/>
    <mergeCell ref="A26:A32"/>
    <mergeCell ref="A33:A39"/>
    <mergeCell ref="A40:A46"/>
    <mergeCell ref="A134:A139"/>
    <mergeCell ref="A86:A91"/>
    <mergeCell ref="A92:A97"/>
    <mergeCell ref="A98:A103"/>
    <mergeCell ref="A104:A109"/>
    <mergeCell ref="A116:A121"/>
    <mergeCell ref="A122:A127"/>
    <mergeCell ref="A128:A133"/>
    <mergeCell ref="A110:A1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57"/>
  </sheetPr>
  <dimension ref="A1:F118"/>
  <sheetViews>
    <sheetView zoomScalePageLayoutView="0" workbookViewId="0" topLeftCell="A1">
      <selection activeCell="I16" sqref="I16"/>
    </sheetView>
  </sheetViews>
  <sheetFormatPr defaultColWidth="9.00390625" defaultRowHeight="12.75"/>
  <cols>
    <col min="3" max="3" width="16.00390625" style="0" customWidth="1"/>
    <col min="4" max="4" width="15.125" style="0" customWidth="1"/>
    <col min="5" max="5" width="17.375" style="0" customWidth="1"/>
    <col min="6" max="6" width="17.00390625" style="0" customWidth="1"/>
  </cols>
  <sheetData>
    <row r="1" spans="1:6" ht="12.75">
      <c r="A1" s="922" t="s">
        <v>321</v>
      </c>
      <c r="B1" s="922"/>
      <c r="C1" s="922"/>
      <c r="D1" s="922"/>
      <c r="E1" s="922"/>
      <c r="F1" s="922"/>
    </row>
    <row r="2" spans="1:6" ht="12.75">
      <c r="A2" s="923" t="s">
        <v>8</v>
      </c>
      <c r="B2" s="923" t="s">
        <v>322</v>
      </c>
      <c r="C2" s="921" t="s">
        <v>786</v>
      </c>
      <c r="D2" s="921"/>
      <c r="E2" s="921"/>
      <c r="F2" s="921"/>
    </row>
    <row r="3" spans="1:6" ht="12.75">
      <c r="A3" s="924"/>
      <c r="B3" s="924"/>
      <c r="C3" s="95" t="s">
        <v>323</v>
      </c>
      <c r="D3" s="95" t="s">
        <v>324</v>
      </c>
      <c r="E3" s="95" t="s">
        <v>325</v>
      </c>
      <c r="F3" s="95" t="s">
        <v>326</v>
      </c>
    </row>
    <row r="4" spans="1:6" ht="12.75">
      <c r="A4" s="918">
        <v>15</v>
      </c>
      <c r="B4" s="96" t="s">
        <v>327</v>
      </c>
      <c r="C4" s="95">
        <v>70.8</v>
      </c>
      <c r="D4" s="95">
        <v>81.6</v>
      </c>
      <c r="E4" s="95"/>
      <c r="F4" s="95"/>
    </row>
    <row r="5" spans="1:6" ht="12.75">
      <c r="A5" s="919"/>
      <c r="B5" s="96">
        <v>6</v>
      </c>
      <c r="C5" s="95">
        <v>70.8</v>
      </c>
      <c r="D5" s="95">
        <v>81.6</v>
      </c>
      <c r="E5" s="95"/>
      <c r="F5" s="95"/>
    </row>
    <row r="6" spans="1:6" ht="12.75">
      <c r="A6" s="919"/>
      <c r="B6" s="96">
        <v>10</v>
      </c>
      <c r="C6" s="95">
        <v>75.6</v>
      </c>
      <c r="D6" s="95">
        <v>86.4</v>
      </c>
      <c r="E6" s="95"/>
      <c r="F6" s="95"/>
    </row>
    <row r="7" spans="1:6" ht="12.75">
      <c r="A7" s="919"/>
      <c r="B7" s="96">
        <v>16</v>
      </c>
      <c r="C7" s="95">
        <v>91.2</v>
      </c>
      <c r="D7" s="95">
        <v>104.4</v>
      </c>
      <c r="E7" s="95"/>
      <c r="F7" s="95"/>
    </row>
    <row r="8" spans="1:6" ht="12.75">
      <c r="A8" s="920"/>
      <c r="B8" s="96">
        <v>25</v>
      </c>
      <c r="C8" s="95">
        <v>98.4</v>
      </c>
      <c r="D8" s="95">
        <v>114</v>
      </c>
      <c r="E8" s="95"/>
      <c r="F8" s="95"/>
    </row>
    <row r="9" spans="1:6" ht="12.75">
      <c r="A9" s="918">
        <v>20</v>
      </c>
      <c r="B9" s="96" t="s">
        <v>327</v>
      </c>
      <c r="C9" s="95">
        <v>85.2</v>
      </c>
      <c r="D9" s="95">
        <v>99.6</v>
      </c>
      <c r="E9" s="95"/>
      <c r="F9" s="95"/>
    </row>
    <row r="10" spans="1:6" ht="12.75">
      <c r="A10" s="919"/>
      <c r="B10" s="96">
        <v>6</v>
      </c>
      <c r="C10" s="95">
        <v>85.2</v>
      </c>
      <c r="D10" s="95">
        <v>99.6</v>
      </c>
      <c r="E10" s="95"/>
      <c r="F10" s="95"/>
    </row>
    <row r="11" spans="1:6" ht="12.75">
      <c r="A11" s="919"/>
      <c r="B11" s="96">
        <v>10</v>
      </c>
      <c r="C11" s="95">
        <v>94.8</v>
      </c>
      <c r="D11" s="95">
        <v>110.4</v>
      </c>
      <c r="E11" s="95"/>
      <c r="F11" s="95"/>
    </row>
    <row r="12" spans="1:6" ht="12.75">
      <c r="A12" s="919"/>
      <c r="B12" s="96">
        <v>16</v>
      </c>
      <c r="C12" s="95">
        <v>103.2</v>
      </c>
      <c r="D12" s="95">
        <v>120</v>
      </c>
      <c r="E12" s="95"/>
      <c r="F12" s="95"/>
    </row>
    <row r="13" spans="1:6" ht="12.75">
      <c r="A13" s="920"/>
      <c r="B13" s="96">
        <v>25</v>
      </c>
      <c r="C13" s="95">
        <v>115.2</v>
      </c>
      <c r="D13" s="95">
        <v>133.2</v>
      </c>
      <c r="E13" s="95"/>
      <c r="F13" s="95"/>
    </row>
    <row r="14" spans="1:6" ht="12.75">
      <c r="A14" s="918">
        <v>25</v>
      </c>
      <c r="B14" s="96" t="s">
        <v>327</v>
      </c>
      <c r="C14" s="95">
        <v>86.4</v>
      </c>
      <c r="D14" s="95">
        <v>99.6</v>
      </c>
      <c r="E14" s="95"/>
      <c r="F14" s="95"/>
    </row>
    <row r="15" spans="1:6" ht="12.75">
      <c r="A15" s="919"/>
      <c r="B15" s="96">
        <v>6</v>
      </c>
      <c r="C15" s="95">
        <v>86.4</v>
      </c>
      <c r="D15" s="95">
        <v>99.6</v>
      </c>
      <c r="E15" s="95"/>
      <c r="F15" s="95"/>
    </row>
    <row r="16" spans="1:6" ht="12.75">
      <c r="A16" s="919"/>
      <c r="B16" s="96">
        <v>10</v>
      </c>
      <c r="C16" s="95">
        <v>98.4</v>
      </c>
      <c r="D16" s="95">
        <v>114</v>
      </c>
      <c r="E16" s="95"/>
      <c r="F16" s="95"/>
    </row>
    <row r="17" spans="1:6" ht="12.75">
      <c r="A17" s="919"/>
      <c r="B17" s="96">
        <v>16</v>
      </c>
      <c r="C17" s="95">
        <v>115.2</v>
      </c>
      <c r="D17" s="95">
        <v>133.2</v>
      </c>
      <c r="E17" s="95"/>
      <c r="F17" s="95"/>
    </row>
    <row r="18" spans="1:6" ht="12.75">
      <c r="A18" s="920"/>
      <c r="B18" s="96">
        <v>25</v>
      </c>
      <c r="C18" s="95">
        <v>121.2</v>
      </c>
      <c r="D18" s="95">
        <v>140.4</v>
      </c>
      <c r="E18" s="95"/>
      <c r="F18" s="95"/>
    </row>
    <row r="19" spans="1:6" ht="12.75">
      <c r="A19" s="918">
        <v>32</v>
      </c>
      <c r="B19" s="96" t="s">
        <v>327</v>
      </c>
      <c r="C19" s="95">
        <v>121.2</v>
      </c>
      <c r="D19" s="95">
        <v>139.2</v>
      </c>
      <c r="E19" s="95"/>
      <c r="F19" s="95"/>
    </row>
    <row r="20" spans="1:6" ht="12.75">
      <c r="A20" s="919"/>
      <c r="B20" s="96">
        <v>6</v>
      </c>
      <c r="C20" s="95">
        <v>121.2</v>
      </c>
      <c r="D20" s="95">
        <v>139.2</v>
      </c>
      <c r="E20" s="95"/>
      <c r="F20" s="95"/>
    </row>
    <row r="21" spans="1:6" ht="12.75">
      <c r="A21" s="919"/>
      <c r="B21" s="96">
        <v>10</v>
      </c>
      <c r="C21" s="95">
        <v>140.4</v>
      </c>
      <c r="D21" s="95">
        <v>162</v>
      </c>
      <c r="E21" s="95"/>
      <c r="F21" s="95"/>
    </row>
    <row r="22" spans="1:6" ht="12.75">
      <c r="A22" s="919"/>
      <c r="B22" s="96">
        <v>16</v>
      </c>
      <c r="C22" s="95">
        <v>144</v>
      </c>
      <c r="D22" s="95">
        <v>165.6</v>
      </c>
      <c r="E22" s="95"/>
      <c r="F22" s="95"/>
    </row>
    <row r="23" spans="1:6" ht="12.75">
      <c r="A23" s="920"/>
      <c r="B23" s="96">
        <v>25</v>
      </c>
      <c r="C23" s="95">
        <v>180</v>
      </c>
      <c r="D23" s="95">
        <v>206.4</v>
      </c>
      <c r="E23" s="95"/>
      <c r="F23" s="95"/>
    </row>
    <row r="24" spans="1:6" ht="12.75">
      <c r="A24" s="918">
        <v>40</v>
      </c>
      <c r="B24" s="96" t="s">
        <v>327</v>
      </c>
      <c r="C24" s="95">
        <v>129.6</v>
      </c>
      <c r="D24" s="95">
        <v>150</v>
      </c>
      <c r="E24" s="95"/>
      <c r="F24" s="95"/>
    </row>
    <row r="25" spans="1:6" ht="12.75">
      <c r="A25" s="919"/>
      <c r="B25" s="96">
        <v>6</v>
      </c>
      <c r="C25" s="95">
        <v>129.6</v>
      </c>
      <c r="D25" s="95">
        <v>150</v>
      </c>
      <c r="E25" s="95"/>
      <c r="F25" s="95"/>
    </row>
    <row r="26" spans="1:6" ht="12.75">
      <c r="A26" s="919"/>
      <c r="B26" s="96">
        <v>10</v>
      </c>
      <c r="C26" s="95">
        <v>153.6</v>
      </c>
      <c r="D26" s="95">
        <v>177.6</v>
      </c>
      <c r="E26" s="95"/>
      <c r="F26" s="95"/>
    </row>
    <row r="27" spans="1:6" ht="12.75">
      <c r="A27" s="919"/>
      <c r="B27" s="96">
        <v>16</v>
      </c>
      <c r="C27" s="95">
        <v>170.4</v>
      </c>
      <c r="D27" s="95">
        <v>196.8</v>
      </c>
      <c r="E27" s="95"/>
      <c r="F27" s="95"/>
    </row>
    <row r="28" spans="1:6" ht="12.75">
      <c r="A28" s="920"/>
      <c r="B28" s="96">
        <v>25</v>
      </c>
      <c r="C28" s="95">
        <v>188.4</v>
      </c>
      <c r="D28" s="95">
        <v>216</v>
      </c>
      <c r="E28" s="95"/>
      <c r="F28" s="95"/>
    </row>
    <row r="29" spans="1:6" ht="12.75">
      <c r="A29" s="918">
        <v>50</v>
      </c>
      <c r="B29" s="96" t="s">
        <v>327</v>
      </c>
      <c r="C29" s="95">
        <v>192</v>
      </c>
      <c r="D29" s="95">
        <v>219.6</v>
      </c>
      <c r="E29" s="95"/>
      <c r="F29" s="95"/>
    </row>
    <row r="30" spans="1:6" ht="12.75">
      <c r="A30" s="919"/>
      <c r="B30" s="96">
        <v>6</v>
      </c>
      <c r="C30" s="95">
        <v>192</v>
      </c>
      <c r="D30" s="95">
        <v>219.6</v>
      </c>
      <c r="E30" s="95"/>
      <c r="F30" s="95"/>
    </row>
    <row r="31" spans="1:6" ht="12.75">
      <c r="A31" s="919"/>
      <c r="B31" s="96">
        <v>10</v>
      </c>
      <c r="C31" s="95">
        <v>192</v>
      </c>
      <c r="D31" s="95">
        <v>219.6</v>
      </c>
      <c r="E31" s="95"/>
      <c r="F31" s="95"/>
    </row>
    <row r="32" spans="1:6" ht="12.75">
      <c r="A32" s="919"/>
      <c r="B32" s="96">
        <v>16</v>
      </c>
      <c r="C32" s="95">
        <v>192</v>
      </c>
      <c r="D32" s="95">
        <v>219.6</v>
      </c>
      <c r="E32" s="95"/>
      <c r="F32" s="95"/>
    </row>
    <row r="33" spans="1:6" ht="12.75">
      <c r="A33" s="920"/>
      <c r="B33" s="96">
        <v>25</v>
      </c>
      <c r="C33" s="95">
        <v>195.6</v>
      </c>
      <c r="D33" s="95">
        <v>224.4</v>
      </c>
      <c r="E33" s="95"/>
      <c r="F33" s="95"/>
    </row>
    <row r="34" spans="1:6" ht="12.75">
      <c r="A34" s="918">
        <v>65</v>
      </c>
      <c r="B34" s="96" t="s">
        <v>327</v>
      </c>
      <c r="C34" s="95">
        <v>288</v>
      </c>
      <c r="D34" s="95">
        <v>331.2</v>
      </c>
      <c r="E34" s="95"/>
      <c r="F34" s="95"/>
    </row>
    <row r="35" spans="1:6" ht="12.75">
      <c r="A35" s="919"/>
      <c r="B35" s="96">
        <v>6</v>
      </c>
      <c r="C35" s="95">
        <v>288</v>
      </c>
      <c r="D35" s="95">
        <v>331.2</v>
      </c>
      <c r="E35" s="95"/>
      <c r="F35" s="95"/>
    </row>
    <row r="36" spans="1:6" ht="12.75">
      <c r="A36" s="919"/>
      <c r="B36" s="96">
        <v>10</v>
      </c>
      <c r="C36" s="95">
        <v>288</v>
      </c>
      <c r="D36" s="95">
        <v>331.2</v>
      </c>
      <c r="E36" s="95"/>
      <c r="F36" s="95"/>
    </row>
    <row r="37" spans="1:6" ht="12.75">
      <c r="A37" s="919"/>
      <c r="B37" s="96">
        <v>16</v>
      </c>
      <c r="C37" s="95">
        <v>288</v>
      </c>
      <c r="D37" s="95">
        <v>331.2</v>
      </c>
      <c r="E37" s="95"/>
      <c r="F37" s="95"/>
    </row>
    <row r="38" spans="1:6" ht="12.75">
      <c r="A38" s="920"/>
      <c r="B38" s="96">
        <v>25</v>
      </c>
      <c r="C38" s="95">
        <v>306</v>
      </c>
      <c r="D38" s="95">
        <v>351.6</v>
      </c>
      <c r="E38" s="95"/>
      <c r="F38" s="95"/>
    </row>
    <row r="39" spans="1:6" ht="12.75">
      <c r="A39" s="918">
        <v>80</v>
      </c>
      <c r="B39" s="96" t="s">
        <v>327</v>
      </c>
      <c r="C39" s="95">
        <v>328.8</v>
      </c>
      <c r="D39" s="95">
        <v>376.8</v>
      </c>
      <c r="E39" s="95"/>
      <c r="F39" s="95"/>
    </row>
    <row r="40" spans="1:6" ht="12.75">
      <c r="A40" s="919"/>
      <c r="B40" s="96">
        <v>6</v>
      </c>
      <c r="C40" s="95">
        <v>328.8</v>
      </c>
      <c r="D40" s="95">
        <v>376.8</v>
      </c>
      <c r="E40" s="95"/>
      <c r="F40" s="95"/>
    </row>
    <row r="41" spans="1:6" ht="12.75">
      <c r="A41" s="919"/>
      <c r="B41" s="96">
        <v>10</v>
      </c>
      <c r="C41" s="95">
        <v>328.8</v>
      </c>
      <c r="D41" s="95">
        <v>376.8</v>
      </c>
      <c r="E41" s="95"/>
      <c r="F41" s="95"/>
    </row>
    <row r="42" spans="1:6" ht="12.75">
      <c r="A42" s="919"/>
      <c r="B42" s="96">
        <v>16</v>
      </c>
      <c r="C42" s="95">
        <v>328.8</v>
      </c>
      <c r="D42" s="95">
        <v>376.8</v>
      </c>
      <c r="E42" s="95"/>
      <c r="F42" s="95"/>
    </row>
    <row r="43" spans="1:6" ht="12.75">
      <c r="A43" s="920"/>
      <c r="B43" s="96">
        <v>25</v>
      </c>
      <c r="C43" s="95">
        <v>350.4</v>
      </c>
      <c r="D43" s="95">
        <v>402</v>
      </c>
      <c r="E43" s="95"/>
      <c r="F43" s="95"/>
    </row>
    <row r="44" spans="1:6" ht="12.75">
      <c r="A44" s="918">
        <v>100</v>
      </c>
      <c r="B44" s="96" t="s">
        <v>327</v>
      </c>
      <c r="C44" s="95">
        <v>394.8</v>
      </c>
      <c r="D44" s="95">
        <v>441.6</v>
      </c>
      <c r="E44" s="95"/>
      <c r="F44" s="95"/>
    </row>
    <row r="45" spans="1:6" ht="12.75">
      <c r="A45" s="919"/>
      <c r="B45" s="96">
        <v>6</v>
      </c>
      <c r="C45" s="95">
        <v>394.8</v>
      </c>
      <c r="D45" s="95">
        <v>441.6</v>
      </c>
      <c r="E45" s="95"/>
      <c r="F45" s="95"/>
    </row>
    <row r="46" spans="1:6" ht="12.75">
      <c r="A46" s="919"/>
      <c r="B46" s="96">
        <v>10</v>
      </c>
      <c r="C46" s="95">
        <v>394.8</v>
      </c>
      <c r="D46" s="95">
        <v>441.6</v>
      </c>
      <c r="E46" s="95"/>
      <c r="F46" s="95"/>
    </row>
    <row r="47" spans="1:6" ht="12.75">
      <c r="A47" s="919"/>
      <c r="B47" s="96">
        <v>16</v>
      </c>
      <c r="C47" s="95">
        <v>394.8</v>
      </c>
      <c r="D47" s="95">
        <v>441.6</v>
      </c>
      <c r="E47" s="95"/>
      <c r="F47" s="95"/>
    </row>
    <row r="48" spans="1:6" ht="12.75">
      <c r="A48" s="920"/>
      <c r="B48" s="96">
        <v>25</v>
      </c>
      <c r="C48" s="95">
        <v>492</v>
      </c>
      <c r="D48" s="95">
        <v>567.6</v>
      </c>
      <c r="E48" s="95"/>
      <c r="F48" s="95"/>
    </row>
    <row r="49" spans="1:6" ht="12.75">
      <c r="A49" s="918">
        <v>150</v>
      </c>
      <c r="B49" s="96" t="s">
        <v>327</v>
      </c>
      <c r="C49" s="95">
        <v>628.8</v>
      </c>
      <c r="D49" s="95">
        <v>724.8</v>
      </c>
      <c r="E49" s="95"/>
      <c r="F49" s="95"/>
    </row>
    <row r="50" spans="1:6" ht="12.75">
      <c r="A50" s="919"/>
      <c r="B50" s="96">
        <v>6</v>
      </c>
      <c r="C50" s="95">
        <v>628.8</v>
      </c>
      <c r="D50" s="95">
        <v>724.8</v>
      </c>
      <c r="E50" s="95"/>
      <c r="F50" s="95"/>
    </row>
    <row r="51" spans="1:6" ht="12.75">
      <c r="A51" s="919"/>
      <c r="B51" s="96">
        <v>10</v>
      </c>
      <c r="C51" s="95">
        <v>628.8</v>
      </c>
      <c r="D51" s="95">
        <v>724.8</v>
      </c>
      <c r="E51" s="95"/>
      <c r="F51" s="95"/>
    </row>
    <row r="52" spans="1:6" ht="12.75">
      <c r="A52" s="919"/>
      <c r="B52" s="96">
        <v>16</v>
      </c>
      <c r="C52" s="95">
        <v>628.8</v>
      </c>
      <c r="D52" s="95">
        <v>724.8</v>
      </c>
      <c r="E52" s="95"/>
      <c r="F52" s="95"/>
    </row>
    <row r="53" spans="1:6" ht="12.75">
      <c r="A53" s="920"/>
      <c r="B53" s="96">
        <v>25</v>
      </c>
      <c r="C53" s="95">
        <v>762</v>
      </c>
      <c r="D53" s="95">
        <v>876</v>
      </c>
      <c r="E53" s="95"/>
      <c r="F53" s="95"/>
    </row>
    <row r="54" spans="1:6" ht="12.75">
      <c r="A54" s="918">
        <v>200</v>
      </c>
      <c r="B54" s="96" t="s">
        <v>327</v>
      </c>
      <c r="C54" s="95">
        <v>882</v>
      </c>
      <c r="D54" s="95">
        <v>1014</v>
      </c>
      <c r="E54" s="95"/>
      <c r="F54" s="95"/>
    </row>
    <row r="55" spans="1:6" ht="12.75">
      <c r="A55" s="919"/>
      <c r="B55" s="96">
        <v>6</v>
      </c>
      <c r="C55" s="95">
        <v>882</v>
      </c>
      <c r="D55" s="95">
        <v>1014</v>
      </c>
      <c r="E55" s="95"/>
      <c r="F55" s="95"/>
    </row>
    <row r="56" spans="1:6" ht="12.75">
      <c r="A56" s="919"/>
      <c r="B56" s="96">
        <v>10</v>
      </c>
      <c r="C56" s="95">
        <v>882</v>
      </c>
      <c r="D56" s="95">
        <v>1014</v>
      </c>
      <c r="E56" s="95"/>
      <c r="F56" s="95"/>
    </row>
    <row r="57" spans="1:6" ht="12.75">
      <c r="A57" s="919"/>
      <c r="B57" s="96">
        <v>16</v>
      </c>
      <c r="C57" s="95">
        <v>882</v>
      </c>
      <c r="D57" s="95">
        <v>1014</v>
      </c>
      <c r="E57" s="95"/>
      <c r="F57" s="95"/>
    </row>
    <row r="58" spans="1:6" ht="12.75">
      <c r="A58" s="920"/>
      <c r="B58" s="96">
        <v>25</v>
      </c>
      <c r="C58" s="95">
        <v>1117.2</v>
      </c>
      <c r="D58" s="95">
        <v>1285.2</v>
      </c>
      <c r="E58" s="95"/>
      <c r="F58" s="95"/>
    </row>
    <row r="59" spans="1:6" ht="12.75">
      <c r="A59" s="918">
        <v>250</v>
      </c>
      <c r="B59" s="96" t="s">
        <v>327</v>
      </c>
      <c r="C59" s="95">
        <v>1096.8</v>
      </c>
      <c r="D59" s="95">
        <v>1262.4</v>
      </c>
      <c r="E59" s="95"/>
      <c r="F59" s="95"/>
    </row>
    <row r="60" spans="1:6" ht="12.75">
      <c r="A60" s="919"/>
      <c r="B60" s="96">
        <v>6</v>
      </c>
      <c r="C60" s="95">
        <v>1096.8</v>
      </c>
      <c r="D60" s="95">
        <v>1262.4</v>
      </c>
      <c r="E60" s="95"/>
      <c r="F60" s="95"/>
    </row>
    <row r="61" spans="1:6" ht="12.75">
      <c r="A61" s="919"/>
      <c r="B61" s="96">
        <v>10</v>
      </c>
      <c r="C61" s="95">
        <v>1119.6</v>
      </c>
      <c r="D61" s="95">
        <v>1287.6</v>
      </c>
      <c r="E61" s="95"/>
      <c r="F61" s="95"/>
    </row>
    <row r="62" spans="1:6" ht="12.75">
      <c r="A62" s="919"/>
      <c r="B62" s="96">
        <v>16</v>
      </c>
      <c r="C62" s="95">
        <v>1260</v>
      </c>
      <c r="D62" s="95">
        <v>1287.6</v>
      </c>
      <c r="E62" s="95"/>
      <c r="F62" s="95"/>
    </row>
    <row r="63" spans="1:6" ht="12.75">
      <c r="A63" s="920"/>
      <c r="B63" s="96">
        <v>25</v>
      </c>
      <c r="C63" s="95">
        <v>1857.6</v>
      </c>
      <c r="D63" s="95">
        <v>2137.2</v>
      </c>
      <c r="E63" s="95"/>
      <c r="F63" s="95"/>
    </row>
    <row r="64" spans="1:6" ht="12.75">
      <c r="A64" s="918">
        <v>300</v>
      </c>
      <c r="B64" s="96" t="s">
        <v>327</v>
      </c>
      <c r="C64" s="95">
        <v>1298.4</v>
      </c>
      <c r="D64" s="95">
        <v>1360.8</v>
      </c>
      <c r="E64" s="95"/>
      <c r="F64" s="95"/>
    </row>
    <row r="65" spans="1:6" ht="12.75">
      <c r="A65" s="919"/>
      <c r="B65" s="96">
        <v>6</v>
      </c>
      <c r="C65" s="95">
        <v>1298.4</v>
      </c>
      <c r="D65" s="95">
        <v>1360.8</v>
      </c>
      <c r="E65" s="95"/>
      <c r="F65" s="95"/>
    </row>
    <row r="66" spans="1:6" ht="12.75">
      <c r="A66" s="919"/>
      <c r="B66" s="96">
        <v>10</v>
      </c>
      <c r="C66" s="95">
        <v>1432.8</v>
      </c>
      <c r="D66" s="95">
        <v>1503.6</v>
      </c>
      <c r="E66" s="95"/>
      <c r="F66" s="95"/>
    </row>
    <row r="67" spans="1:6" ht="12.75">
      <c r="A67" s="919"/>
      <c r="B67" s="96">
        <v>16</v>
      </c>
      <c r="C67" s="95">
        <v>1669.2</v>
      </c>
      <c r="D67" s="95">
        <v>1920</v>
      </c>
      <c r="E67" s="95"/>
      <c r="F67" s="95"/>
    </row>
    <row r="68" spans="1:6" ht="12.75">
      <c r="A68" s="920"/>
      <c r="B68" s="96">
        <v>25</v>
      </c>
      <c r="C68" s="95">
        <v>2340</v>
      </c>
      <c r="D68" s="95">
        <v>2692.8</v>
      </c>
      <c r="E68" s="95"/>
      <c r="F68" s="95"/>
    </row>
    <row r="69" spans="1:6" ht="12.75">
      <c r="A69" s="918">
        <v>350</v>
      </c>
      <c r="B69" s="96" t="s">
        <v>327</v>
      </c>
      <c r="C69" s="95">
        <v>1766.4</v>
      </c>
      <c r="D69" s="95">
        <v>2031.6</v>
      </c>
      <c r="E69" s="95"/>
      <c r="F69" s="95"/>
    </row>
    <row r="70" spans="1:6" ht="12.75">
      <c r="A70" s="919"/>
      <c r="B70" s="96">
        <v>6</v>
      </c>
      <c r="C70" s="95">
        <v>1766.4</v>
      </c>
      <c r="D70" s="95">
        <v>2031.6</v>
      </c>
      <c r="E70" s="95"/>
      <c r="F70" s="95"/>
    </row>
    <row r="71" spans="1:6" ht="12.75">
      <c r="A71" s="919"/>
      <c r="B71" s="96">
        <v>10</v>
      </c>
      <c r="C71" s="95">
        <v>2037.6</v>
      </c>
      <c r="D71" s="95">
        <v>2343.6</v>
      </c>
      <c r="E71" s="95"/>
      <c r="F71" s="95"/>
    </row>
    <row r="72" spans="1:6" ht="12.75">
      <c r="A72" s="919"/>
      <c r="B72" s="96">
        <v>16</v>
      </c>
      <c r="C72" s="95">
        <v>2384.4</v>
      </c>
      <c r="D72" s="95">
        <v>2742</v>
      </c>
      <c r="E72" s="95"/>
      <c r="F72" s="95"/>
    </row>
    <row r="73" spans="1:6" ht="12.75">
      <c r="A73" s="920"/>
      <c r="B73" s="96">
        <v>25</v>
      </c>
      <c r="C73" s="95">
        <v>3933.6</v>
      </c>
      <c r="D73" s="95">
        <v>4524</v>
      </c>
      <c r="E73" s="95"/>
      <c r="F73" s="95"/>
    </row>
    <row r="74" spans="1:6" ht="12.75">
      <c r="A74" s="918">
        <v>400</v>
      </c>
      <c r="B74" s="96" t="s">
        <v>327</v>
      </c>
      <c r="C74" s="95">
        <v>1962</v>
      </c>
      <c r="D74" s="95">
        <v>2257.2</v>
      </c>
      <c r="E74" s="95"/>
      <c r="F74" s="95"/>
    </row>
    <row r="75" spans="1:6" ht="12.75">
      <c r="A75" s="919"/>
      <c r="B75" s="96">
        <v>6</v>
      </c>
      <c r="C75" s="95">
        <v>1962</v>
      </c>
      <c r="D75" s="95">
        <v>2257.2</v>
      </c>
      <c r="E75" s="95"/>
      <c r="F75" s="95"/>
    </row>
    <row r="76" spans="1:6" ht="12.75">
      <c r="A76" s="919"/>
      <c r="B76" s="96">
        <v>10</v>
      </c>
      <c r="C76" s="95">
        <v>2514</v>
      </c>
      <c r="D76" s="95">
        <v>2892</v>
      </c>
      <c r="E76" s="95"/>
      <c r="F76" s="95"/>
    </row>
    <row r="77" spans="1:6" ht="12.75">
      <c r="A77" s="919"/>
      <c r="B77" s="96">
        <v>16</v>
      </c>
      <c r="C77" s="95">
        <v>2686.8</v>
      </c>
      <c r="D77" s="95">
        <v>3091.2</v>
      </c>
      <c r="E77" s="95"/>
      <c r="F77" s="95"/>
    </row>
    <row r="78" spans="1:6" ht="12.75">
      <c r="A78" s="920"/>
      <c r="B78" s="96">
        <v>25</v>
      </c>
      <c r="C78" s="95">
        <v>4204.8</v>
      </c>
      <c r="D78" s="95">
        <v>4836</v>
      </c>
      <c r="E78" s="95"/>
      <c r="F78" s="95"/>
    </row>
    <row r="79" spans="1:6" ht="12.75">
      <c r="A79" s="918">
        <v>500</v>
      </c>
      <c r="B79" s="96" t="s">
        <v>327</v>
      </c>
      <c r="C79" s="95">
        <v>2524.8</v>
      </c>
      <c r="D79" s="95">
        <v>2904</v>
      </c>
      <c r="E79" s="95"/>
      <c r="F79" s="95"/>
    </row>
    <row r="80" spans="1:6" ht="12.75">
      <c r="A80" s="919"/>
      <c r="B80" s="96">
        <v>6</v>
      </c>
      <c r="C80" s="95">
        <v>2524.8</v>
      </c>
      <c r="D80" s="95">
        <v>2904</v>
      </c>
      <c r="E80" s="95"/>
      <c r="F80" s="95"/>
    </row>
    <row r="81" spans="1:6" ht="12.75">
      <c r="A81" s="919"/>
      <c r="B81" s="96">
        <v>10</v>
      </c>
      <c r="C81" s="95">
        <v>3002.4</v>
      </c>
      <c r="D81" s="95">
        <v>3453.6</v>
      </c>
      <c r="E81" s="95"/>
      <c r="F81" s="95"/>
    </row>
    <row r="82" spans="1:6" ht="12.75">
      <c r="A82" s="919"/>
      <c r="B82" s="96">
        <v>16</v>
      </c>
      <c r="C82" s="95">
        <v>4984.8</v>
      </c>
      <c r="D82" s="95">
        <v>5732.4</v>
      </c>
      <c r="E82" s="95"/>
      <c r="F82" s="95"/>
    </row>
    <row r="83" spans="1:6" ht="12.75">
      <c r="A83" s="920"/>
      <c r="B83" s="96">
        <v>25</v>
      </c>
      <c r="C83" s="95">
        <v>6490.8</v>
      </c>
      <c r="D83" s="95">
        <v>7465.2</v>
      </c>
      <c r="E83" s="95"/>
      <c r="F83" s="95"/>
    </row>
    <row r="84" spans="1:6" ht="12.75">
      <c r="A84" s="918">
        <v>600</v>
      </c>
      <c r="B84" s="96" t="s">
        <v>327</v>
      </c>
      <c r="C84" s="95">
        <v>3121.2</v>
      </c>
      <c r="D84" s="95">
        <v>3589.2</v>
      </c>
      <c r="E84" s="95"/>
      <c r="F84" s="95"/>
    </row>
    <row r="85" spans="1:6" ht="12.75">
      <c r="A85" s="919"/>
      <c r="B85" s="96">
        <v>6</v>
      </c>
      <c r="C85" s="95">
        <v>3121.2</v>
      </c>
      <c r="D85" s="95">
        <v>3589.2</v>
      </c>
      <c r="E85" s="95"/>
      <c r="F85" s="95"/>
    </row>
    <row r="86" spans="1:6" ht="12.75">
      <c r="A86" s="919"/>
      <c r="B86" s="96">
        <v>10</v>
      </c>
      <c r="C86" s="95">
        <v>3782.4</v>
      </c>
      <c r="D86" s="95">
        <v>4350</v>
      </c>
      <c r="E86" s="95"/>
      <c r="F86" s="95"/>
    </row>
    <row r="87" spans="1:6" ht="12.75">
      <c r="A87" s="919"/>
      <c r="B87" s="96">
        <v>16</v>
      </c>
      <c r="C87" s="95">
        <v>7087.2</v>
      </c>
      <c r="D87" s="95">
        <v>8150.4</v>
      </c>
      <c r="E87" s="95"/>
      <c r="F87" s="95"/>
    </row>
    <row r="88" spans="1:6" ht="12.75">
      <c r="A88" s="920"/>
      <c r="B88" s="96">
        <v>25</v>
      </c>
      <c r="C88" s="95">
        <v>7714.8</v>
      </c>
      <c r="D88" s="95">
        <v>8872.8</v>
      </c>
      <c r="E88" s="95"/>
      <c r="F88" s="95"/>
    </row>
    <row r="89" spans="1:6" ht="12.75">
      <c r="A89" s="918">
        <v>700</v>
      </c>
      <c r="B89" s="96" t="s">
        <v>327</v>
      </c>
      <c r="C89" s="95">
        <v>3933.6</v>
      </c>
      <c r="D89" s="95">
        <v>4524</v>
      </c>
      <c r="E89" s="95"/>
      <c r="F89" s="95"/>
    </row>
    <row r="90" spans="1:6" ht="12.75">
      <c r="A90" s="919"/>
      <c r="B90" s="96">
        <v>6</v>
      </c>
      <c r="C90" s="95">
        <v>3933.6</v>
      </c>
      <c r="D90" s="95">
        <v>4524</v>
      </c>
      <c r="E90" s="95"/>
      <c r="F90" s="95"/>
    </row>
    <row r="91" spans="1:6" ht="12.75">
      <c r="A91" s="919"/>
      <c r="B91" s="96">
        <v>10</v>
      </c>
      <c r="C91" s="95">
        <v>5288.4</v>
      </c>
      <c r="D91" s="95">
        <v>6081.6</v>
      </c>
      <c r="E91" s="95"/>
      <c r="F91" s="95"/>
    </row>
    <row r="92" spans="1:6" ht="12.75">
      <c r="A92" s="919"/>
      <c r="B92" s="96">
        <v>16</v>
      </c>
      <c r="C92" s="95">
        <v>7714.8</v>
      </c>
      <c r="D92" s="95">
        <v>8872.8</v>
      </c>
      <c r="E92" s="95"/>
      <c r="F92" s="95"/>
    </row>
    <row r="93" spans="1:6" ht="12.75">
      <c r="A93" s="920"/>
      <c r="B93" s="96">
        <v>25</v>
      </c>
      <c r="C93" s="95">
        <v>10782</v>
      </c>
      <c r="D93" s="95">
        <v>12400.8</v>
      </c>
      <c r="E93" s="95"/>
      <c r="F93" s="95"/>
    </row>
    <row r="94" spans="1:6" ht="12.75">
      <c r="A94" s="918">
        <v>800</v>
      </c>
      <c r="B94" s="96" t="s">
        <v>327</v>
      </c>
      <c r="C94" s="95">
        <v>5635.2</v>
      </c>
      <c r="D94" s="95">
        <v>6480</v>
      </c>
      <c r="E94" s="95"/>
      <c r="F94" s="95"/>
    </row>
    <row r="95" spans="1:6" ht="12.75">
      <c r="A95" s="919"/>
      <c r="B95" s="96">
        <v>6</v>
      </c>
      <c r="C95" s="95">
        <v>5635.2</v>
      </c>
      <c r="D95" s="95">
        <v>6480</v>
      </c>
      <c r="E95" s="95"/>
      <c r="F95" s="95"/>
    </row>
    <row r="96" spans="1:6" ht="12.75">
      <c r="A96" s="919"/>
      <c r="B96" s="96">
        <v>10</v>
      </c>
      <c r="C96" s="95">
        <v>7250.4</v>
      </c>
      <c r="D96" s="95">
        <v>8337.6</v>
      </c>
      <c r="E96" s="95"/>
      <c r="F96" s="95"/>
    </row>
    <row r="97" spans="1:6" ht="12.75">
      <c r="A97" s="919"/>
      <c r="B97" s="96">
        <v>16</v>
      </c>
      <c r="C97" s="95">
        <v>9232.8</v>
      </c>
      <c r="D97" s="95">
        <v>10617.6</v>
      </c>
      <c r="E97" s="95"/>
      <c r="F97" s="95"/>
    </row>
    <row r="98" spans="1:6" ht="12.75">
      <c r="A98" s="920"/>
      <c r="B98" s="96">
        <v>25</v>
      </c>
      <c r="C98" s="95">
        <v>18096</v>
      </c>
      <c r="D98" s="95">
        <v>20811.6</v>
      </c>
      <c r="E98" s="95"/>
      <c r="F98" s="95"/>
    </row>
    <row r="99" spans="1:6" ht="12.75">
      <c r="A99" s="918">
        <v>1000</v>
      </c>
      <c r="B99" s="96" t="s">
        <v>327</v>
      </c>
      <c r="C99" s="95">
        <v>8104.8</v>
      </c>
      <c r="D99" s="95">
        <v>9321.6</v>
      </c>
      <c r="E99" s="95"/>
      <c r="F99" s="95"/>
    </row>
    <row r="100" spans="1:6" ht="12.75">
      <c r="A100" s="919"/>
      <c r="B100" s="96">
        <v>6</v>
      </c>
      <c r="C100" s="95">
        <v>8104.8</v>
      </c>
      <c r="D100" s="95">
        <v>9321.6</v>
      </c>
      <c r="E100" s="95"/>
      <c r="F100" s="95"/>
    </row>
    <row r="101" spans="1:6" ht="12.75">
      <c r="A101" s="919"/>
      <c r="B101" s="96">
        <v>10</v>
      </c>
      <c r="C101" s="95">
        <v>9730.8</v>
      </c>
      <c r="D101" s="95">
        <v>11191.2</v>
      </c>
      <c r="E101" s="95"/>
      <c r="F101" s="95"/>
    </row>
    <row r="102" spans="1:6" ht="12.75">
      <c r="A102" s="919"/>
      <c r="B102" s="96">
        <v>16</v>
      </c>
      <c r="C102" s="95">
        <v>14900.4</v>
      </c>
      <c r="D102" s="95">
        <v>17134.8</v>
      </c>
      <c r="E102" s="95"/>
      <c r="F102" s="95"/>
    </row>
    <row r="103" spans="1:6" ht="12.75">
      <c r="A103" s="920"/>
      <c r="B103" s="96">
        <v>25</v>
      </c>
      <c r="C103" s="95"/>
      <c r="D103" s="95"/>
      <c r="E103" s="95"/>
      <c r="F103" s="95"/>
    </row>
    <row r="104" spans="1:6" ht="12.75">
      <c r="A104" s="918">
        <v>1200</v>
      </c>
      <c r="B104" s="96" t="s">
        <v>327</v>
      </c>
      <c r="C104" s="95">
        <v>10825.2</v>
      </c>
      <c r="D104" s="95">
        <v>14302.8</v>
      </c>
      <c r="E104" s="95"/>
      <c r="F104" s="95"/>
    </row>
    <row r="105" spans="1:6" ht="12.75">
      <c r="A105" s="919"/>
      <c r="B105" s="96">
        <v>6</v>
      </c>
      <c r="C105" s="95">
        <v>10825.2</v>
      </c>
      <c r="D105" s="95">
        <v>12450</v>
      </c>
      <c r="E105" s="95"/>
      <c r="F105" s="95"/>
    </row>
    <row r="106" spans="1:6" ht="12.75">
      <c r="A106" s="919"/>
      <c r="B106" s="96">
        <v>10</v>
      </c>
      <c r="C106" s="95">
        <v>15062.4</v>
      </c>
      <c r="D106" s="95">
        <v>17322</v>
      </c>
      <c r="E106" s="95"/>
      <c r="F106" s="95"/>
    </row>
    <row r="107" spans="1:6" ht="12.75">
      <c r="A107" s="919"/>
      <c r="B107" s="96">
        <v>16</v>
      </c>
      <c r="C107" s="95">
        <v>20448</v>
      </c>
      <c r="D107" s="95">
        <v>23516.4</v>
      </c>
      <c r="E107" s="95"/>
      <c r="F107" s="95"/>
    </row>
    <row r="108" spans="1:6" ht="12.75">
      <c r="A108" s="920"/>
      <c r="B108" s="96">
        <v>25</v>
      </c>
      <c r="C108" s="95"/>
      <c r="D108" s="95"/>
      <c r="E108" s="95"/>
      <c r="F108" s="95"/>
    </row>
    <row r="109" spans="1:6" ht="12.75">
      <c r="A109" s="97"/>
      <c r="B109" s="98"/>
      <c r="C109" s="99"/>
      <c r="D109" s="99"/>
      <c r="E109" s="99"/>
      <c r="F109" s="100"/>
    </row>
    <row r="110" spans="1:6" ht="12.75">
      <c r="A110" s="101" t="s">
        <v>328</v>
      </c>
      <c r="B110" s="98"/>
      <c r="C110" s="99"/>
      <c r="D110" s="99"/>
      <c r="E110" s="99"/>
      <c r="F110" s="100"/>
    </row>
    <row r="111" spans="1:6" ht="12.75">
      <c r="A111" s="101" t="s">
        <v>329</v>
      </c>
      <c r="B111" s="98"/>
      <c r="C111" s="99"/>
      <c r="D111" s="99"/>
      <c r="E111" s="99"/>
      <c r="F111" s="100"/>
    </row>
    <row r="112" spans="1:6" ht="12.75">
      <c r="A112" s="97"/>
      <c r="B112" s="98"/>
      <c r="C112" s="99"/>
      <c r="D112" s="99"/>
      <c r="E112" s="99"/>
      <c r="F112" s="100"/>
    </row>
    <row r="113" spans="1:6" ht="12.75">
      <c r="A113" s="102" t="s">
        <v>330</v>
      </c>
      <c r="B113" s="103"/>
      <c r="C113" s="99"/>
      <c r="D113" s="99"/>
      <c r="E113" s="99"/>
      <c r="F113" s="100"/>
    </row>
    <row r="114" spans="1:6" ht="12.75">
      <c r="A114" s="102"/>
      <c r="B114" s="103"/>
      <c r="C114" s="99"/>
      <c r="D114" s="99"/>
      <c r="E114" s="99"/>
      <c r="F114" s="100"/>
    </row>
    <row r="115" spans="1:6" ht="12.75">
      <c r="A115" s="102" t="s">
        <v>331</v>
      </c>
      <c r="B115" s="103"/>
      <c r="C115" s="99"/>
      <c r="D115" s="99"/>
      <c r="E115" s="99"/>
      <c r="F115" s="100"/>
    </row>
    <row r="116" spans="1:6" ht="12.75">
      <c r="A116" s="102"/>
      <c r="B116" s="103"/>
      <c r="C116" s="99"/>
      <c r="D116" s="99"/>
      <c r="E116" s="99"/>
      <c r="F116" s="100"/>
    </row>
    <row r="117" spans="1:6" ht="12.75">
      <c r="A117" s="102" t="s">
        <v>332</v>
      </c>
      <c r="B117" s="103"/>
      <c r="C117" s="99"/>
      <c r="D117" s="99"/>
      <c r="E117" s="99"/>
      <c r="F117" s="100"/>
    </row>
    <row r="118" spans="1:6" ht="12.75">
      <c r="A118" s="104"/>
      <c r="B118" s="105"/>
      <c r="C118" s="106"/>
      <c r="D118" s="106"/>
      <c r="E118" s="106"/>
      <c r="F118" s="107"/>
    </row>
  </sheetData>
  <sheetProtection/>
  <mergeCells count="25">
    <mergeCell ref="A104:A108"/>
    <mergeCell ref="A84:A88"/>
    <mergeCell ref="A89:A93"/>
    <mergeCell ref="A94:A98"/>
    <mergeCell ref="A99:A103"/>
    <mergeCell ref="A64:A68"/>
    <mergeCell ref="A69:A73"/>
    <mergeCell ref="A74:A78"/>
    <mergeCell ref="A79:A83"/>
    <mergeCell ref="A44:A48"/>
    <mergeCell ref="A49:A53"/>
    <mergeCell ref="A54:A58"/>
    <mergeCell ref="A59:A63"/>
    <mergeCell ref="A24:A28"/>
    <mergeCell ref="A29:A33"/>
    <mergeCell ref="A34:A38"/>
    <mergeCell ref="A39:A43"/>
    <mergeCell ref="A4:A8"/>
    <mergeCell ref="A9:A13"/>
    <mergeCell ref="A14:A18"/>
    <mergeCell ref="A19:A23"/>
    <mergeCell ref="A1:F1"/>
    <mergeCell ref="A2:A3"/>
    <mergeCell ref="B2:B3"/>
    <mergeCell ref="C2:F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57"/>
  </sheetPr>
  <dimension ref="A1:D83"/>
  <sheetViews>
    <sheetView zoomScalePageLayoutView="0" workbookViewId="0" topLeftCell="A1">
      <selection activeCell="F9" sqref="F9"/>
    </sheetView>
  </sheetViews>
  <sheetFormatPr defaultColWidth="9.00390625" defaultRowHeight="12.75"/>
  <cols>
    <col min="1" max="1" width="30.75390625" style="0" customWidth="1"/>
    <col min="2" max="2" width="14.75390625" style="0" customWidth="1"/>
    <col min="3" max="3" width="15.875" style="0" customWidth="1"/>
    <col min="4" max="4" width="13.875" style="0" customWidth="1"/>
  </cols>
  <sheetData>
    <row r="1" spans="1:4" ht="15">
      <c r="A1" s="925" t="s">
        <v>339</v>
      </c>
      <c r="B1" s="925"/>
      <c r="C1" s="925"/>
      <c r="D1" s="925"/>
    </row>
    <row r="2" spans="1:4" ht="12.75">
      <c r="A2" s="926" t="s">
        <v>340</v>
      </c>
      <c r="B2" s="109" t="s">
        <v>787</v>
      </c>
      <c r="C2" s="110"/>
      <c r="D2" s="110"/>
    </row>
    <row r="3" spans="1:4" ht="12.75">
      <c r="A3" s="927"/>
      <c r="B3" s="112" t="s">
        <v>341</v>
      </c>
      <c r="C3" s="111" t="s">
        <v>342</v>
      </c>
      <c r="D3" s="113" t="s">
        <v>343</v>
      </c>
    </row>
    <row r="4" spans="1:4" ht="12.75">
      <c r="A4" s="114" t="s">
        <v>344</v>
      </c>
      <c r="B4" s="115">
        <v>17.64</v>
      </c>
      <c r="C4" s="116"/>
      <c r="D4" s="117"/>
    </row>
    <row r="5" spans="1:4" ht="12.75">
      <c r="A5" s="114" t="s">
        <v>345</v>
      </c>
      <c r="B5" s="115">
        <v>18.48</v>
      </c>
      <c r="C5" s="116">
        <v>110.4</v>
      </c>
      <c r="D5" s="117">
        <v>295.2</v>
      </c>
    </row>
    <row r="6" spans="1:4" ht="12.75">
      <c r="A6" s="114" t="s">
        <v>346</v>
      </c>
      <c r="B6" s="115">
        <v>23.52</v>
      </c>
      <c r="C6" s="116">
        <v>103.2</v>
      </c>
      <c r="D6" s="117">
        <v>312</v>
      </c>
    </row>
    <row r="7" spans="1:4" ht="12.75">
      <c r="A7" s="114" t="s">
        <v>347</v>
      </c>
      <c r="B7" s="115">
        <v>26.4</v>
      </c>
      <c r="C7" s="116">
        <v>146.4</v>
      </c>
      <c r="D7" s="117">
        <v>306</v>
      </c>
    </row>
    <row r="8" spans="1:4" ht="12.75">
      <c r="A8" s="114" t="s">
        <v>348</v>
      </c>
      <c r="B8" s="115">
        <v>29.88</v>
      </c>
      <c r="C8" s="116">
        <v>168</v>
      </c>
      <c r="D8" s="117"/>
    </row>
    <row r="9" spans="1:4" ht="12.75">
      <c r="A9" s="114" t="s">
        <v>349</v>
      </c>
      <c r="B9" s="115">
        <v>32.4</v>
      </c>
      <c r="C9" s="116">
        <v>154.8</v>
      </c>
      <c r="D9" s="117"/>
    </row>
    <row r="10" spans="1:4" ht="12.75">
      <c r="A10" s="114" t="s">
        <v>350</v>
      </c>
      <c r="B10" s="115">
        <v>39</v>
      </c>
      <c r="C10" s="116">
        <v>195.6</v>
      </c>
      <c r="D10" s="117">
        <v>262.8</v>
      </c>
    </row>
    <row r="11" spans="1:4" ht="12.75">
      <c r="A11" s="114" t="s">
        <v>351</v>
      </c>
      <c r="B11" s="115">
        <v>26.4</v>
      </c>
      <c r="C11" s="116">
        <v>226.8</v>
      </c>
      <c r="D11" s="117">
        <v>312</v>
      </c>
    </row>
    <row r="12" spans="1:4" ht="12.75">
      <c r="A12" s="114" t="s">
        <v>352</v>
      </c>
      <c r="B12" s="115">
        <v>35.88</v>
      </c>
      <c r="C12" s="116">
        <v>294</v>
      </c>
      <c r="D12" s="117">
        <v>276</v>
      </c>
    </row>
    <row r="13" spans="1:4" ht="12.75">
      <c r="A13" s="114" t="s">
        <v>353</v>
      </c>
      <c r="B13" s="115">
        <v>36</v>
      </c>
      <c r="C13" s="116">
        <v>216</v>
      </c>
      <c r="D13" s="117">
        <v>552</v>
      </c>
    </row>
    <row r="14" spans="1:4" ht="12.75">
      <c r="A14" s="114" t="s">
        <v>354</v>
      </c>
      <c r="B14" s="115">
        <v>49.08</v>
      </c>
      <c r="C14" s="116">
        <v>238.8</v>
      </c>
      <c r="D14" s="117">
        <v>708</v>
      </c>
    </row>
    <row r="15" spans="1:4" ht="12.75">
      <c r="A15" s="114" t="s">
        <v>355</v>
      </c>
      <c r="B15" s="115">
        <v>60</v>
      </c>
      <c r="C15" s="116">
        <v>378</v>
      </c>
      <c r="D15" s="117">
        <v>456</v>
      </c>
    </row>
    <row r="16" spans="1:4" ht="12.75">
      <c r="A16" s="114" t="s">
        <v>356</v>
      </c>
      <c r="B16" s="115">
        <v>62.4</v>
      </c>
      <c r="C16" s="116">
        <v>480</v>
      </c>
      <c r="D16" s="117">
        <v>948</v>
      </c>
    </row>
    <row r="17" spans="1:4" ht="12.75">
      <c r="A17" s="114" t="s">
        <v>357</v>
      </c>
      <c r="B17" s="115">
        <v>90</v>
      </c>
      <c r="C17" s="116">
        <v>528</v>
      </c>
      <c r="D17" s="117">
        <v>639.6</v>
      </c>
    </row>
    <row r="18" spans="1:4" ht="12.75">
      <c r="A18" s="114" t="s">
        <v>358</v>
      </c>
      <c r="B18" s="115">
        <v>86.4</v>
      </c>
      <c r="C18" s="116">
        <v>684</v>
      </c>
      <c r="D18" s="117">
        <v>1500</v>
      </c>
    </row>
    <row r="19" spans="1:4" ht="12.75">
      <c r="A19" s="114" t="s">
        <v>359</v>
      </c>
      <c r="B19" s="115">
        <v>124.8</v>
      </c>
      <c r="C19" s="116"/>
      <c r="D19" s="117"/>
    </row>
    <row r="20" spans="1:4" ht="12.75">
      <c r="A20" s="114" t="s">
        <v>360</v>
      </c>
      <c r="B20" s="115">
        <v>132</v>
      </c>
      <c r="C20" s="116"/>
      <c r="D20" s="117">
        <v>1140</v>
      </c>
    </row>
    <row r="21" spans="1:4" ht="12.75">
      <c r="A21" s="114" t="s">
        <v>361</v>
      </c>
      <c r="B21" s="115">
        <v>130.8</v>
      </c>
      <c r="C21" s="116">
        <v>438</v>
      </c>
      <c r="D21" s="117">
        <v>1440</v>
      </c>
    </row>
    <row r="22" spans="1:4" ht="12.75">
      <c r="A22" s="114" t="s">
        <v>362</v>
      </c>
      <c r="B22" s="115">
        <v>162</v>
      </c>
      <c r="C22" s="116">
        <v>504</v>
      </c>
      <c r="D22" s="117">
        <v>1632</v>
      </c>
    </row>
    <row r="23" spans="1:4" ht="12.75">
      <c r="A23" s="114" t="s">
        <v>363</v>
      </c>
      <c r="B23" s="115">
        <v>190.8</v>
      </c>
      <c r="C23" s="116">
        <v>630</v>
      </c>
      <c r="D23" s="117">
        <v>3120</v>
      </c>
    </row>
    <row r="24" spans="1:4" ht="12.75">
      <c r="A24" s="114" t="s">
        <v>364</v>
      </c>
      <c r="B24" s="115">
        <v>262.8</v>
      </c>
      <c r="C24" s="116">
        <v>1044</v>
      </c>
      <c r="D24" s="117">
        <v>2388</v>
      </c>
    </row>
    <row r="25" spans="1:4" ht="12.75">
      <c r="A25" s="114" t="s">
        <v>365</v>
      </c>
      <c r="B25" s="115">
        <v>174</v>
      </c>
      <c r="C25" s="116">
        <v>1224</v>
      </c>
      <c r="D25" s="117"/>
    </row>
    <row r="26" spans="1:4" ht="12.75">
      <c r="A26" s="114" t="s">
        <v>366</v>
      </c>
      <c r="B26" s="115">
        <v>201.6</v>
      </c>
      <c r="C26" s="116">
        <v>576</v>
      </c>
      <c r="D26" s="117"/>
    </row>
    <row r="27" spans="1:4" ht="12.75">
      <c r="A27" s="114" t="s">
        <v>367</v>
      </c>
      <c r="B27" s="115">
        <v>298.8</v>
      </c>
      <c r="C27" s="116">
        <v>1209.6</v>
      </c>
      <c r="D27" s="117"/>
    </row>
    <row r="28" spans="1:4" ht="12.75">
      <c r="A28" s="114" t="s">
        <v>368</v>
      </c>
      <c r="B28" s="115">
        <v>384</v>
      </c>
      <c r="C28" s="116">
        <v>1824</v>
      </c>
      <c r="D28" s="117"/>
    </row>
    <row r="29" spans="1:4" ht="12.75">
      <c r="A29" s="114" t="s">
        <v>369</v>
      </c>
      <c r="B29" s="115">
        <v>438</v>
      </c>
      <c r="C29" s="116">
        <v>2318.4</v>
      </c>
      <c r="D29" s="117"/>
    </row>
    <row r="30" spans="1:4" ht="12.75">
      <c r="A30" s="114" t="s">
        <v>370</v>
      </c>
      <c r="B30" s="115">
        <v>597.6</v>
      </c>
      <c r="C30" s="116"/>
      <c r="D30" s="117">
        <v>2928</v>
      </c>
    </row>
    <row r="31" spans="1:4" ht="12.75">
      <c r="A31" s="114" t="s">
        <v>371</v>
      </c>
      <c r="B31" s="115">
        <v>246</v>
      </c>
      <c r="C31" s="116">
        <v>1032</v>
      </c>
      <c r="D31" s="117"/>
    </row>
    <row r="32" spans="1:4" ht="12.75">
      <c r="A32" s="114" t="s">
        <v>372</v>
      </c>
      <c r="B32" s="115">
        <v>456</v>
      </c>
      <c r="C32" s="116">
        <v>1260</v>
      </c>
      <c r="D32" s="117">
        <v>3432</v>
      </c>
    </row>
    <row r="33" spans="1:4" ht="12.75">
      <c r="A33" s="114" t="s">
        <v>373</v>
      </c>
      <c r="B33" s="115">
        <v>351.6</v>
      </c>
      <c r="C33" s="116">
        <v>1512</v>
      </c>
      <c r="D33" s="117">
        <v>3900</v>
      </c>
    </row>
    <row r="34" spans="1:4" ht="12.75">
      <c r="A34" s="114" t="s">
        <v>374</v>
      </c>
      <c r="B34" s="115">
        <v>418.8</v>
      </c>
      <c r="C34" s="116">
        <v>1716</v>
      </c>
      <c r="D34" s="117">
        <v>5775.6</v>
      </c>
    </row>
    <row r="35" spans="1:4" ht="12.75">
      <c r="A35" s="114" t="s">
        <v>375</v>
      </c>
      <c r="B35" s="115">
        <v>540</v>
      </c>
      <c r="C35" s="116">
        <v>2520</v>
      </c>
      <c r="D35" s="117"/>
    </row>
    <row r="36" spans="1:4" ht="12.75">
      <c r="A36" s="114" t="s">
        <v>376</v>
      </c>
      <c r="B36" s="115">
        <v>846</v>
      </c>
      <c r="C36" s="116">
        <v>1980</v>
      </c>
      <c r="D36" s="117"/>
    </row>
    <row r="37" spans="1:4" ht="12.75">
      <c r="A37" s="114" t="s">
        <v>377</v>
      </c>
      <c r="B37" s="115">
        <v>972</v>
      </c>
      <c r="C37" s="116">
        <v>2496</v>
      </c>
      <c r="D37" s="117"/>
    </row>
    <row r="38" spans="1:4" ht="12.75">
      <c r="A38" s="114" t="s">
        <v>378</v>
      </c>
      <c r="B38" s="115">
        <v>502.8</v>
      </c>
      <c r="C38" s="116">
        <v>2748</v>
      </c>
      <c r="D38" s="117"/>
    </row>
    <row r="39" spans="1:4" ht="12.75">
      <c r="A39" s="114" t="s">
        <v>379</v>
      </c>
      <c r="B39" s="115">
        <v>600</v>
      </c>
      <c r="C39" s="116">
        <v>3840</v>
      </c>
      <c r="D39" s="117"/>
    </row>
    <row r="40" spans="1:4" ht="12.75">
      <c r="A40" s="114" t="s">
        <v>380</v>
      </c>
      <c r="B40" s="115">
        <v>900</v>
      </c>
      <c r="C40" s="116">
        <v>5280</v>
      </c>
      <c r="D40" s="117"/>
    </row>
    <row r="41" spans="1:4" ht="12.75">
      <c r="A41" s="114" t="s">
        <v>381</v>
      </c>
      <c r="B41" s="115">
        <v>1008</v>
      </c>
      <c r="C41" s="116">
        <v>5520</v>
      </c>
      <c r="D41" s="117"/>
    </row>
    <row r="42" spans="1:4" ht="12.75">
      <c r="A42" s="114" t="s">
        <v>382</v>
      </c>
      <c r="B42" s="115"/>
      <c r="C42" s="116">
        <v>6336</v>
      </c>
      <c r="D42" s="117">
        <v>8760</v>
      </c>
    </row>
    <row r="43" spans="1:4" ht="12.75">
      <c r="A43" s="114" t="s">
        <v>383</v>
      </c>
      <c r="B43" s="115">
        <v>956.4</v>
      </c>
      <c r="C43" s="116">
        <v>2760</v>
      </c>
      <c r="D43" s="117"/>
    </row>
    <row r="44" spans="1:4" ht="12.75">
      <c r="A44" s="114" t="s">
        <v>384</v>
      </c>
      <c r="B44" s="115">
        <v>1092</v>
      </c>
      <c r="C44" s="116">
        <v>3720</v>
      </c>
      <c r="D44" s="117">
        <v>12684</v>
      </c>
    </row>
    <row r="45" spans="1:4" ht="12.75">
      <c r="A45" s="114" t="s">
        <v>385</v>
      </c>
      <c r="B45" s="115">
        <v>1344</v>
      </c>
      <c r="C45" s="116">
        <v>4320</v>
      </c>
      <c r="D45" s="117">
        <v>17640</v>
      </c>
    </row>
    <row r="46" spans="1:4" ht="12.75">
      <c r="A46" s="114" t="s">
        <v>386</v>
      </c>
      <c r="B46" s="115">
        <v>1542</v>
      </c>
      <c r="C46" s="116">
        <v>5880</v>
      </c>
      <c r="D46" s="117">
        <v>25560</v>
      </c>
    </row>
    <row r="47" spans="1:4" ht="12.75">
      <c r="A47" s="114" t="s">
        <v>387</v>
      </c>
      <c r="B47" s="115">
        <v>1956</v>
      </c>
      <c r="C47" s="116">
        <v>5640</v>
      </c>
      <c r="D47" s="117">
        <v>16200</v>
      </c>
    </row>
    <row r="48" spans="1:4" ht="12.75">
      <c r="A48" s="114" t="s">
        <v>388</v>
      </c>
      <c r="B48" s="115">
        <v>1704</v>
      </c>
      <c r="C48" s="116">
        <v>5940</v>
      </c>
      <c r="D48" s="117">
        <v>21240</v>
      </c>
    </row>
    <row r="49" spans="1:4" ht="12.75">
      <c r="A49" s="114" t="s">
        <v>389</v>
      </c>
      <c r="B49" s="115">
        <v>2100</v>
      </c>
      <c r="C49" s="116">
        <v>9060</v>
      </c>
      <c r="D49" s="117">
        <v>31920</v>
      </c>
    </row>
    <row r="50" spans="1:4" ht="12.75">
      <c r="A50" s="114" t="s">
        <v>390</v>
      </c>
      <c r="B50" s="115">
        <v>2400</v>
      </c>
      <c r="C50" s="116">
        <v>7140</v>
      </c>
      <c r="D50" s="117"/>
    </row>
    <row r="51" spans="1:4" ht="12.75">
      <c r="A51" s="114" t="s">
        <v>391</v>
      </c>
      <c r="B51" s="115">
        <v>3360</v>
      </c>
      <c r="C51" s="116">
        <v>8640</v>
      </c>
      <c r="D51" s="117"/>
    </row>
    <row r="52" spans="1:4" ht="12.75">
      <c r="A52" s="114" t="s">
        <v>392</v>
      </c>
      <c r="B52" s="115">
        <v>3996</v>
      </c>
      <c r="C52" s="116">
        <v>11820</v>
      </c>
      <c r="D52" s="117"/>
    </row>
    <row r="53" spans="1:4" ht="12.75">
      <c r="A53" s="114" t="s">
        <v>393</v>
      </c>
      <c r="B53" s="115">
        <v>4212</v>
      </c>
      <c r="C53" s="116">
        <v>11820</v>
      </c>
      <c r="D53" s="117"/>
    </row>
    <row r="54" spans="1:4" ht="12.75">
      <c r="A54" s="114" t="s">
        <v>394</v>
      </c>
      <c r="B54" s="115">
        <v>5244</v>
      </c>
      <c r="C54" s="116">
        <v>8520</v>
      </c>
      <c r="D54" s="117">
        <v>25800</v>
      </c>
    </row>
    <row r="55" spans="1:4" ht="12.75">
      <c r="A55" s="114" t="s">
        <v>395</v>
      </c>
      <c r="B55" s="115">
        <v>2484</v>
      </c>
      <c r="C55" s="116">
        <v>9120</v>
      </c>
      <c r="D55" s="117">
        <v>26076</v>
      </c>
    </row>
    <row r="56" spans="1:4" ht="12.75">
      <c r="A56" s="114" t="s">
        <v>396</v>
      </c>
      <c r="B56" s="115">
        <v>2952</v>
      </c>
      <c r="C56" s="116">
        <v>12720</v>
      </c>
      <c r="D56" s="117">
        <v>35880</v>
      </c>
    </row>
    <row r="57" spans="1:4" ht="12.75">
      <c r="A57" s="114" t="s">
        <v>397</v>
      </c>
      <c r="B57" s="115">
        <v>3480</v>
      </c>
      <c r="C57" s="116">
        <v>12720</v>
      </c>
      <c r="D57" s="117">
        <v>50760</v>
      </c>
    </row>
    <row r="58" spans="1:4" ht="12.75">
      <c r="A58" s="114" t="s">
        <v>398</v>
      </c>
      <c r="B58" s="115">
        <v>4740</v>
      </c>
      <c r="C58" s="116">
        <v>14280</v>
      </c>
      <c r="D58" s="117">
        <v>47400</v>
      </c>
    </row>
    <row r="59" spans="1:4" ht="12.75">
      <c r="A59" s="114" t="s">
        <v>399</v>
      </c>
      <c r="B59" s="115">
        <v>4404</v>
      </c>
      <c r="C59" s="116">
        <v>17400</v>
      </c>
      <c r="D59" s="117">
        <v>59640</v>
      </c>
    </row>
    <row r="60" spans="1:4" ht="12.75">
      <c r="A60" s="114" t="s">
        <v>400</v>
      </c>
      <c r="B60" s="115">
        <v>4860</v>
      </c>
      <c r="C60" s="116">
        <v>16200</v>
      </c>
      <c r="D60" s="117"/>
    </row>
    <row r="61" spans="1:4" ht="12.75">
      <c r="A61" s="114" t="s">
        <v>401</v>
      </c>
      <c r="B61" s="115">
        <v>6600</v>
      </c>
      <c r="C61" s="116">
        <v>24288</v>
      </c>
      <c r="D61" s="117"/>
    </row>
    <row r="62" spans="1:4" ht="12.75">
      <c r="A62" s="114" t="s">
        <v>402</v>
      </c>
      <c r="B62" s="115">
        <v>6084</v>
      </c>
      <c r="C62" s="116">
        <v>35880</v>
      </c>
      <c r="D62" s="117">
        <v>70680</v>
      </c>
    </row>
    <row r="63" spans="1:4" ht="12.75">
      <c r="A63" s="114" t="s">
        <v>403</v>
      </c>
      <c r="B63" s="115">
        <v>7176</v>
      </c>
      <c r="C63" s="116">
        <v>47976</v>
      </c>
      <c r="D63" s="118"/>
    </row>
    <row r="64" spans="1:4" ht="12.75">
      <c r="A64" s="114" t="s">
        <v>404</v>
      </c>
      <c r="B64" s="115">
        <v>9240</v>
      </c>
      <c r="C64" s="116">
        <v>47760</v>
      </c>
      <c r="D64" s="118"/>
    </row>
    <row r="65" spans="1:4" ht="12.75">
      <c r="A65" s="114" t="s">
        <v>405</v>
      </c>
      <c r="B65" s="115">
        <v>9240</v>
      </c>
      <c r="C65" s="116">
        <v>54960</v>
      </c>
      <c r="D65" s="118"/>
    </row>
    <row r="66" spans="1:4" ht="12.75">
      <c r="A66" s="114" t="s">
        <v>406</v>
      </c>
      <c r="B66" s="115">
        <v>7080</v>
      </c>
      <c r="C66" s="116">
        <v>114960</v>
      </c>
      <c r="D66" s="118"/>
    </row>
    <row r="67" spans="1:4" ht="12.75">
      <c r="A67" s="114" t="s">
        <v>407</v>
      </c>
      <c r="B67" s="115">
        <v>8280</v>
      </c>
      <c r="C67" s="116">
        <v>114960</v>
      </c>
      <c r="D67" s="118"/>
    </row>
    <row r="68" spans="1:4" ht="12.75">
      <c r="A68" s="114" t="s">
        <v>408</v>
      </c>
      <c r="B68" s="115">
        <v>9960</v>
      </c>
      <c r="C68" s="116">
        <v>195282</v>
      </c>
      <c r="D68" s="118"/>
    </row>
    <row r="69" spans="1:4" ht="12.75">
      <c r="A69" s="114" t="s">
        <v>409</v>
      </c>
      <c r="B69" s="115">
        <v>9960</v>
      </c>
      <c r="C69" s="116">
        <v>227520</v>
      </c>
      <c r="D69" s="118"/>
    </row>
    <row r="70" spans="1:4" ht="12.75">
      <c r="A70" s="114" t="s">
        <v>410</v>
      </c>
      <c r="B70" s="115">
        <v>11700</v>
      </c>
      <c r="C70" s="116">
        <v>288000</v>
      </c>
      <c r="D70" s="118"/>
    </row>
    <row r="71" spans="1:4" ht="12.75">
      <c r="A71" s="114" t="s">
        <v>411</v>
      </c>
      <c r="B71" s="115">
        <v>14976</v>
      </c>
      <c r="C71" s="116">
        <v>288000</v>
      </c>
      <c r="D71" s="118"/>
    </row>
    <row r="72" spans="1:4" ht="12.75">
      <c r="A72" s="114" t="s">
        <v>412</v>
      </c>
      <c r="B72" s="115">
        <v>13800</v>
      </c>
      <c r="C72" s="116"/>
      <c r="D72" s="118"/>
    </row>
    <row r="73" spans="1:4" ht="12.75">
      <c r="A73" s="114" t="s">
        <v>413</v>
      </c>
      <c r="B73" s="115">
        <v>24024</v>
      </c>
      <c r="C73" s="116"/>
      <c r="D73" s="118"/>
    </row>
    <row r="74" spans="1:4" ht="12.75">
      <c r="A74" s="114" t="s">
        <v>414</v>
      </c>
      <c r="B74" s="115">
        <v>27480</v>
      </c>
      <c r="C74" s="116"/>
      <c r="D74" s="118"/>
    </row>
    <row r="75" spans="1:4" ht="12.75">
      <c r="A75" s="114" t="s">
        <v>415</v>
      </c>
      <c r="B75" s="115">
        <v>31080</v>
      </c>
      <c r="C75" s="116"/>
      <c r="D75" s="118"/>
    </row>
    <row r="76" spans="1:4" ht="12.75">
      <c r="A76" s="119" t="s">
        <v>416</v>
      </c>
      <c r="B76" s="115">
        <v>32280</v>
      </c>
      <c r="C76" s="116"/>
      <c r="D76" s="118"/>
    </row>
    <row r="77" spans="1:4" ht="12.75">
      <c r="A77" s="119" t="s">
        <v>417</v>
      </c>
      <c r="B77" s="115">
        <v>37080</v>
      </c>
      <c r="C77" s="116"/>
      <c r="D77" s="118"/>
    </row>
    <row r="78" spans="1:4" ht="12.75">
      <c r="A78" s="114" t="s">
        <v>418</v>
      </c>
      <c r="B78" s="115"/>
      <c r="C78" s="116"/>
      <c r="D78" s="118"/>
    </row>
    <row r="79" spans="1:4" ht="12.75">
      <c r="A79" s="114" t="s">
        <v>419</v>
      </c>
      <c r="B79" s="115"/>
      <c r="C79" s="116"/>
      <c r="D79" s="118"/>
    </row>
    <row r="80" spans="1:4" ht="12.75">
      <c r="A80" s="114" t="s">
        <v>420</v>
      </c>
      <c r="B80" s="115"/>
      <c r="C80" s="116"/>
      <c r="D80" s="118"/>
    </row>
    <row r="81" spans="1:4" ht="12.75">
      <c r="A81" s="114" t="s">
        <v>421</v>
      </c>
      <c r="B81" s="115"/>
      <c r="C81" s="116"/>
      <c r="D81" s="118"/>
    </row>
    <row r="82" spans="1:4" ht="12.75">
      <c r="A82" s="114" t="s">
        <v>422</v>
      </c>
      <c r="B82" s="115"/>
      <c r="C82" s="116"/>
      <c r="D82" s="118"/>
    </row>
    <row r="83" spans="1:4" ht="12.75">
      <c r="A83" s="114" t="s">
        <v>423</v>
      </c>
      <c r="B83" s="115"/>
      <c r="C83" s="116"/>
      <c r="D83" s="118"/>
    </row>
  </sheetData>
  <sheetProtection/>
  <mergeCells count="2">
    <mergeCell ref="A1:D1"/>
    <mergeCell ref="A2:A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52"/>
  </sheetPr>
  <dimension ref="A1:D73"/>
  <sheetViews>
    <sheetView zoomScalePageLayoutView="0" workbookViewId="0" topLeftCell="A1">
      <selection activeCell="G71" sqref="G71"/>
    </sheetView>
  </sheetViews>
  <sheetFormatPr defaultColWidth="9.00390625" defaultRowHeight="12.75"/>
  <cols>
    <col min="1" max="1" width="27.00390625" style="0" customWidth="1"/>
    <col min="2" max="2" width="16.75390625" style="0" customWidth="1"/>
    <col min="3" max="3" width="13.875" style="0" customWidth="1"/>
    <col min="4" max="4" width="19.625" style="0" customWidth="1"/>
  </cols>
  <sheetData>
    <row r="1" spans="1:4" ht="15">
      <c r="A1" s="928" t="s">
        <v>424</v>
      </c>
      <c r="B1" s="929"/>
      <c r="C1" s="929"/>
      <c r="D1" s="930"/>
    </row>
    <row r="2" spans="1:4" ht="12.75">
      <c r="A2" s="931" t="s">
        <v>340</v>
      </c>
      <c r="B2" s="932" t="s">
        <v>425</v>
      </c>
      <c r="C2" s="932"/>
      <c r="D2" s="933"/>
    </row>
    <row r="3" spans="1:4" ht="12.75">
      <c r="A3" s="931"/>
      <c r="B3" s="114" t="s">
        <v>341</v>
      </c>
      <c r="C3" s="114" t="s">
        <v>342</v>
      </c>
      <c r="D3" s="121" t="s">
        <v>343</v>
      </c>
    </row>
    <row r="4" spans="1:4" ht="12.75">
      <c r="A4" s="120" t="s">
        <v>426</v>
      </c>
      <c r="B4" s="122">
        <v>62.4</v>
      </c>
      <c r="C4" s="122">
        <v>81.12</v>
      </c>
      <c r="D4" s="123">
        <v>645</v>
      </c>
    </row>
    <row r="5" spans="1:4" ht="12.75">
      <c r="A5" s="120" t="s">
        <v>427</v>
      </c>
      <c r="B5" s="122">
        <v>78</v>
      </c>
      <c r="C5" s="122">
        <v>101.4</v>
      </c>
      <c r="D5" s="123">
        <v>780</v>
      </c>
    </row>
    <row r="6" spans="1:4" ht="12.75">
      <c r="A6" s="120" t="s">
        <v>428</v>
      </c>
      <c r="B6" s="122">
        <v>102</v>
      </c>
      <c r="C6" s="122">
        <v>132.6</v>
      </c>
      <c r="D6" s="123"/>
    </row>
    <row r="7" spans="1:4" ht="12.75">
      <c r="A7" s="120" t="s">
        <v>429</v>
      </c>
      <c r="B7" s="122">
        <v>81.6</v>
      </c>
      <c r="C7" s="122">
        <v>106.08</v>
      </c>
      <c r="D7" s="123">
        <v>960</v>
      </c>
    </row>
    <row r="8" spans="1:4" ht="12.75">
      <c r="A8" s="120" t="s">
        <v>430</v>
      </c>
      <c r="B8" s="122">
        <v>112.8</v>
      </c>
      <c r="C8" s="122">
        <v>146.64</v>
      </c>
      <c r="D8" s="123"/>
    </row>
    <row r="9" spans="1:4" ht="12.75">
      <c r="A9" s="120" t="s">
        <v>431</v>
      </c>
      <c r="B9" s="122">
        <v>88.8</v>
      </c>
      <c r="C9" s="122">
        <v>115.44</v>
      </c>
      <c r="D9" s="123">
        <v>1005</v>
      </c>
    </row>
    <row r="10" spans="1:4" ht="12.75">
      <c r="A10" s="120" t="s">
        <v>432</v>
      </c>
      <c r="B10" s="122">
        <v>144</v>
      </c>
      <c r="C10" s="122">
        <v>172.8</v>
      </c>
      <c r="D10" s="123">
        <v>2130</v>
      </c>
    </row>
    <row r="11" spans="1:4" ht="12.75">
      <c r="A11" s="120" t="s">
        <v>433</v>
      </c>
      <c r="B11" s="122">
        <v>172.8</v>
      </c>
      <c r="C11" s="122">
        <v>224.4</v>
      </c>
      <c r="D11" s="123"/>
    </row>
    <row r="12" spans="1:4" ht="12.75">
      <c r="A12" s="120" t="s">
        <v>434</v>
      </c>
      <c r="B12" s="122">
        <v>126</v>
      </c>
      <c r="C12" s="122">
        <v>163.2</v>
      </c>
      <c r="D12" s="123">
        <v>1785</v>
      </c>
    </row>
    <row r="13" spans="1:4" ht="12.75">
      <c r="A13" s="120" t="s">
        <v>435</v>
      </c>
      <c r="B13" s="122">
        <v>129.6</v>
      </c>
      <c r="C13" s="122">
        <v>168</v>
      </c>
      <c r="D13" s="123">
        <v>1680</v>
      </c>
    </row>
    <row r="14" spans="1:4" ht="12.75">
      <c r="A14" s="120" t="s">
        <v>436</v>
      </c>
      <c r="B14" s="122">
        <v>180</v>
      </c>
      <c r="C14" s="122">
        <v>234</v>
      </c>
      <c r="D14" s="123"/>
    </row>
    <row r="15" spans="1:4" ht="12.75">
      <c r="A15" s="120" t="s">
        <v>437</v>
      </c>
      <c r="B15" s="122">
        <v>225.6</v>
      </c>
      <c r="C15" s="122">
        <v>292.8</v>
      </c>
      <c r="D15" s="123"/>
    </row>
    <row r="16" spans="1:4" ht="12.75">
      <c r="A16" s="120" t="s">
        <v>438</v>
      </c>
      <c r="B16" s="122">
        <v>225.6</v>
      </c>
      <c r="C16" s="122">
        <v>292.8</v>
      </c>
      <c r="D16" s="123"/>
    </row>
    <row r="17" spans="1:4" ht="12.75">
      <c r="A17" s="120" t="s">
        <v>439</v>
      </c>
      <c r="B17" s="122">
        <v>225.6</v>
      </c>
      <c r="C17" s="122">
        <v>292.8</v>
      </c>
      <c r="D17" s="123"/>
    </row>
    <row r="18" spans="1:4" ht="12.75">
      <c r="A18" s="120" t="s">
        <v>440</v>
      </c>
      <c r="B18" s="122">
        <v>168</v>
      </c>
      <c r="C18" s="122">
        <v>338.4</v>
      </c>
      <c r="D18" s="123"/>
    </row>
    <row r="19" spans="1:4" ht="12.75">
      <c r="A19" s="120" t="s">
        <v>441</v>
      </c>
      <c r="B19" s="122">
        <v>330</v>
      </c>
      <c r="C19" s="122">
        <v>428.4</v>
      </c>
      <c r="D19" s="123">
        <v>2400</v>
      </c>
    </row>
    <row r="20" spans="1:4" ht="12.75">
      <c r="A20" s="120" t="s">
        <v>442</v>
      </c>
      <c r="B20" s="122">
        <v>330</v>
      </c>
      <c r="C20" s="122">
        <v>428.4</v>
      </c>
      <c r="D20" s="123">
        <v>2400</v>
      </c>
    </row>
    <row r="21" spans="1:4" ht="12.75">
      <c r="A21" s="120" t="s">
        <v>443</v>
      </c>
      <c r="B21" s="122">
        <v>360</v>
      </c>
      <c r="C21" s="122">
        <v>468</v>
      </c>
      <c r="D21" s="123"/>
    </row>
    <row r="22" spans="1:4" ht="12.75">
      <c r="A22" s="120" t="s">
        <v>444</v>
      </c>
      <c r="B22" s="122">
        <v>330</v>
      </c>
      <c r="C22" s="122">
        <v>428.4</v>
      </c>
      <c r="D22" s="123">
        <v>2970</v>
      </c>
    </row>
    <row r="23" spans="1:4" ht="12.75">
      <c r="A23" s="120" t="s">
        <v>445</v>
      </c>
      <c r="B23" s="122">
        <v>396</v>
      </c>
      <c r="C23" s="122">
        <v>514.8</v>
      </c>
      <c r="D23" s="123"/>
    </row>
    <row r="24" spans="1:4" ht="12.75">
      <c r="A24" s="120" t="s">
        <v>446</v>
      </c>
      <c r="B24" s="122">
        <v>330</v>
      </c>
      <c r="C24" s="122">
        <v>428.4</v>
      </c>
      <c r="D24" s="123">
        <v>2970</v>
      </c>
    </row>
    <row r="25" spans="1:4" ht="12.75">
      <c r="A25" s="120" t="s">
        <v>447</v>
      </c>
      <c r="B25" s="122">
        <v>393.6</v>
      </c>
      <c r="C25" s="122">
        <v>511.2</v>
      </c>
      <c r="D25" s="123"/>
    </row>
    <row r="26" spans="1:4" ht="12.75">
      <c r="A26" s="120" t="s">
        <v>448</v>
      </c>
      <c r="B26" s="122">
        <v>456</v>
      </c>
      <c r="C26" s="122">
        <v>592.8</v>
      </c>
      <c r="D26" s="123">
        <v>3720</v>
      </c>
    </row>
    <row r="27" spans="1:4" ht="12.75">
      <c r="A27" s="120" t="s">
        <v>449</v>
      </c>
      <c r="B27" s="122">
        <v>540</v>
      </c>
      <c r="C27" s="122">
        <v>702</v>
      </c>
      <c r="D27" s="123">
        <v>3720</v>
      </c>
    </row>
    <row r="28" spans="1:4" ht="12.75">
      <c r="A28" s="120" t="s">
        <v>450</v>
      </c>
      <c r="B28" s="122">
        <v>540</v>
      </c>
      <c r="C28" s="122">
        <v>702</v>
      </c>
      <c r="D28" s="123"/>
    </row>
    <row r="29" spans="1:4" ht="12.75">
      <c r="A29" s="120" t="s">
        <v>451</v>
      </c>
      <c r="B29" s="122">
        <v>540</v>
      </c>
      <c r="C29" s="122">
        <v>702</v>
      </c>
      <c r="D29" s="123">
        <v>3720</v>
      </c>
    </row>
    <row r="30" spans="1:4" ht="12.75">
      <c r="A30" s="124" t="s">
        <v>452</v>
      </c>
      <c r="B30" s="122">
        <v>690</v>
      </c>
      <c r="C30" s="122">
        <v>896.4</v>
      </c>
      <c r="D30" s="123"/>
    </row>
    <row r="31" spans="1:4" ht="12.75">
      <c r="A31" s="124" t="s">
        <v>453</v>
      </c>
      <c r="B31" s="122">
        <v>576</v>
      </c>
      <c r="C31" s="122">
        <v>748.8</v>
      </c>
      <c r="D31" s="123">
        <v>3720</v>
      </c>
    </row>
    <row r="32" spans="1:4" ht="12.75">
      <c r="A32" s="124" t="s">
        <v>454</v>
      </c>
      <c r="B32" s="122">
        <v>576</v>
      </c>
      <c r="C32" s="122">
        <v>748.8</v>
      </c>
      <c r="D32" s="123"/>
    </row>
    <row r="33" spans="1:4" ht="12.75">
      <c r="A33" s="124" t="s">
        <v>455</v>
      </c>
      <c r="B33" s="122">
        <v>588</v>
      </c>
      <c r="C33" s="122">
        <v>764.4</v>
      </c>
      <c r="D33" s="123"/>
    </row>
    <row r="34" spans="1:4" ht="12.75">
      <c r="A34" s="124" t="s">
        <v>456</v>
      </c>
      <c r="B34" s="122">
        <v>330</v>
      </c>
      <c r="C34" s="122">
        <v>360</v>
      </c>
      <c r="D34" s="123">
        <v>4050</v>
      </c>
    </row>
    <row r="35" spans="1:4" ht="12.75">
      <c r="A35" s="124" t="s">
        <v>457</v>
      </c>
      <c r="B35" s="122">
        <v>606</v>
      </c>
      <c r="C35" s="122">
        <v>787.2</v>
      </c>
      <c r="D35" s="123"/>
    </row>
    <row r="36" spans="1:4" ht="12.75">
      <c r="A36" s="124" t="s">
        <v>458</v>
      </c>
      <c r="B36" s="122">
        <v>655.2</v>
      </c>
      <c r="C36" s="122">
        <v>811.2</v>
      </c>
      <c r="D36" s="123"/>
    </row>
    <row r="37" spans="1:4" ht="12.75">
      <c r="A37" s="124" t="s">
        <v>459</v>
      </c>
      <c r="B37" s="122">
        <v>720</v>
      </c>
      <c r="C37" s="122">
        <v>904.8</v>
      </c>
      <c r="D37" s="123"/>
    </row>
    <row r="38" spans="1:4" ht="12.75">
      <c r="A38" s="124" t="s">
        <v>460</v>
      </c>
      <c r="B38" s="122">
        <v>804</v>
      </c>
      <c r="C38" s="122">
        <v>1045.2</v>
      </c>
      <c r="D38" s="123"/>
    </row>
    <row r="39" spans="1:4" ht="12.75">
      <c r="A39" s="124" t="s">
        <v>461</v>
      </c>
      <c r="B39" s="122">
        <v>762</v>
      </c>
      <c r="C39" s="122">
        <v>991.2</v>
      </c>
      <c r="D39" s="123"/>
    </row>
    <row r="40" spans="1:4" ht="12.75">
      <c r="A40" s="124" t="s">
        <v>462</v>
      </c>
      <c r="B40" s="122">
        <v>852</v>
      </c>
      <c r="C40" s="122">
        <v>1107.6</v>
      </c>
      <c r="D40" s="123"/>
    </row>
    <row r="41" spans="1:4" ht="12.75">
      <c r="A41" s="124" t="s">
        <v>463</v>
      </c>
      <c r="B41" s="122">
        <v>912</v>
      </c>
      <c r="C41" s="122">
        <v>1123.2</v>
      </c>
      <c r="D41" s="123">
        <v>6975</v>
      </c>
    </row>
    <row r="42" spans="1:4" ht="12.75">
      <c r="A42" s="124" t="s">
        <v>464</v>
      </c>
      <c r="B42" s="122">
        <v>948</v>
      </c>
      <c r="C42" s="122">
        <v>1232.4</v>
      </c>
      <c r="D42" s="123">
        <v>7440</v>
      </c>
    </row>
    <row r="43" spans="1:4" ht="12.75">
      <c r="A43" s="124" t="s">
        <v>465</v>
      </c>
      <c r="B43" s="122">
        <v>1188</v>
      </c>
      <c r="C43" s="122">
        <v>1544.4</v>
      </c>
      <c r="D43" s="123"/>
    </row>
    <row r="44" spans="1:4" ht="12.75">
      <c r="A44" s="124" t="s">
        <v>466</v>
      </c>
      <c r="B44" s="122">
        <v>1188</v>
      </c>
      <c r="C44" s="122">
        <v>1544.4</v>
      </c>
      <c r="D44" s="123"/>
    </row>
    <row r="45" spans="1:4" ht="12.75">
      <c r="A45" s="124" t="s">
        <v>467</v>
      </c>
      <c r="B45" s="122">
        <v>1140</v>
      </c>
      <c r="C45" s="122">
        <v>1482</v>
      </c>
      <c r="D45" s="123"/>
    </row>
    <row r="46" spans="1:4" ht="12.75">
      <c r="A46" s="124" t="s">
        <v>468</v>
      </c>
      <c r="B46" s="122">
        <v>1140</v>
      </c>
      <c r="C46" s="122">
        <v>1482</v>
      </c>
      <c r="D46" s="123">
        <v>9735</v>
      </c>
    </row>
    <row r="47" spans="1:4" ht="12.75">
      <c r="A47" s="124" t="s">
        <v>469</v>
      </c>
      <c r="B47" s="122">
        <v>948</v>
      </c>
      <c r="C47" s="122">
        <v>1123.2</v>
      </c>
      <c r="D47" s="123"/>
    </row>
    <row r="48" spans="1:4" ht="12.75">
      <c r="A48" s="124" t="s">
        <v>470</v>
      </c>
      <c r="B48" s="122">
        <v>1068</v>
      </c>
      <c r="C48" s="122">
        <v>1182</v>
      </c>
      <c r="D48" s="123">
        <v>11700</v>
      </c>
    </row>
    <row r="49" spans="1:4" ht="12.75">
      <c r="A49" s="124" t="s">
        <v>471</v>
      </c>
      <c r="B49" s="122">
        <v>1788</v>
      </c>
      <c r="C49" s="122">
        <v>2324.4</v>
      </c>
      <c r="D49" s="123"/>
    </row>
    <row r="50" spans="1:4" ht="12.75">
      <c r="A50" s="124" t="s">
        <v>472</v>
      </c>
      <c r="B50" s="122">
        <v>1860</v>
      </c>
      <c r="C50" s="122">
        <v>2418</v>
      </c>
      <c r="D50" s="123"/>
    </row>
    <row r="51" spans="1:4" ht="12.75">
      <c r="A51" s="124" t="s">
        <v>473</v>
      </c>
      <c r="B51" s="122">
        <v>1980</v>
      </c>
      <c r="C51" s="122">
        <v>2418</v>
      </c>
      <c r="D51" s="123"/>
    </row>
    <row r="52" spans="1:4" ht="12.75">
      <c r="A52" s="124" t="s">
        <v>474</v>
      </c>
      <c r="B52" s="122">
        <v>1980</v>
      </c>
      <c r="C52" s="122">
        <v>2418</v>
      </c>
      <c r="D52" s="123"/>
    </row>
    <row r="53" spans="1:4" ht="12.75">
      <c r="A53" s="124" t="s">
        <v>475</v>
      </c>
      <c r="B53" s="122">
        <v>2400</v>
      </c>
      <c r="C53" s="122">
        <v>2948.4</v>
      </c>
      <c r="D53" s="123"/>
    </row>
    <row r="54" spans="1:4" ht="12.75">
      <c r="A54" s="124" t="s">
        <v>476</v>
      </c>
      <c r="B54" s="122">
        <v>2160</v>
      </c>
      <c r="C54" s="122">
        <v>2636.4</v>
      </c>
      <c r="D54" s="123"/>
    </row>
    <row r="55" spans="1:4" ht="12.75">
      <c r="A55" s="124" t="s">
        <v>477</v>
      </c>
      <c r="B55" s="122">
        <v>2640</v>
      </c>
      <c r="C55" s="122">
        <v>3042</v>
      </c>
      <c r="D55" s="123"/>
    </row>
    <row r="56" spans="1:4" ht="12.75">
      <c r="A56" s="124" t="s">
        <v>478</v>
      </c>
      <c r="B56" s="122">
        <v>4800</v>
      </c>
      <c r="C56" s="122">
        <v>6240</v>
      </c>
      <c r="D56" s="123"/>
    </row>
    <row r="57" spans="1:4" ht="12.75">
      <c r="A57" s="124" t="s">
        <v>479</v>
      </c>
      <c r="B57" s="122">
        <v>4740</v>
      </c>
      <c r="C57" s="122">
        <v>5772</v>
      </c>
      <c r="D57" s="123"/>
    </row>
    <row r="58" spans="1:4" ht="12.75">
      <c r="A58" s="124" t="s">
        <v>480</v>
      </c>
      <c r="B58" s="122">
        <v>4920</v>
      </c>
      <c r="C58" s="122">
        <v>6000</v>
      </c>
      <c r="D58" s="123"/>
    </row>
    <row r="59" spans="1:4" ht="12.75">
      <c r="A59" s="124" t="s">
        <v>481</v>
      </c>
      <c r="B59" s="122"/>
      <c r="C59" s="122">
        <v>8760</v>
      </c>
      <c r="D59" s="123"/>
    </row>
    <row r="60" spans="1:4" ht="13.5" thickBot="1">
      <c r="A60" s="125" t="s">
        <v>482</v>
      </c>
      <c r="B60" s="122"/>
      <c r="C60" s="122"/>
      <c r="D60" s="123"/>
    </row>
    <row r="61" ht="12.75">
      <c r="D61" s="126"/>
    </row>
    <row r="62" spans="1:4" ht="12.75">
      <c r="A62" s="127" t="s">
        <v>483</v>
      </c>
      <c r="D62" s="126"/>
    </row>
    <row r="63" spans="1:4" ht="12.75">
      <c r="A63" s="127" t="s">
        <v>484</v>
      </c>
      <c r="D63" s="126"/>
    </row>
    <row r="64" ht="12.75">
      <c r="D64" s="126"/>
    </row>
    <row r="65" spans="1:4" ht="12.75">
      <c r="A65" t="s">
        <v>485</v>
      </c>
      <c r="D65" s="126"/>
    </row>
    <row r="66" spans="1:4" ht="12.75">
      <c r="A66" t="s">
        <v>486</v>
      </c>
      <c r="D66" s="126"/>
    </row>
    <row r="67" ht="12.75">
      <c r="D67" s="126"/>
    </row>
    <row r="68" spans="1:4" ht="12.75">
      <c r="A68" t="s">
        <v>330</v>
      </c>
      <c r="B68" s="126"/>
      <c r="D68" s="126"/>
    </row>
    <row r="69" spans="2:4" ht="12.75">
      <c r="B69" s="126"/>
      <c r="D69" s="126"/>
    </row>
    <row r="70" spans="1:4" ht="12.75">
      <c r="A70" t="s">
        <v>331</v>
      </c>
      <c r="B70" s="126"/>
      <c r="D70" s="126"/>
    </row>
    <row r="71" spans="2:4" ht="12.75">
      <c r="B71" s="126"/>
      <c r="D71" s="126"/>
    </row>
    <row r="72" spans="1:4" ht="12.75">
      <c r="A72" t="s">
        <v>332</v>
      </c>
      <c r="B72" s="126"/>
      <c r="D72" s="126"/>
    </row>
    <row r="73" ht="12.75">
      <c r="D73" s="126"/>
    </row>
  </sheetData>
  <sheetProtection/>
  <mergeCells count="3">
    <mergeCell ref="A1:D1"/>
    <mergeCell ref="A2:A3"/>
    <mergeCell ref="B2: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57"/>
  </sheetPr>
  <dimension ref="A1:C106"/>
  <sheetViews>
    <sheetView zoomScalePageLayoutView="0" workbookViewId="0" topLeftCell="A58">
      <selection activeCell="K39" sqref="K39"/>
    </sheetView>
  </sheetViews>
  <sheetFormatPr defaultColWidth="9.00390625" defaultRowHeight="12.75"/>
  <cols>
    <col min="1" max="1" width="31.25390625" style="0" customWidth="1"/>
    <col min="2" max="2" width="27.00390625" style="0" customWidth="1"/>
    <col min="3" max="3" width="21.375" style="0" customWidth="1"/>
  </cols>
  <sheetData>
    <row r="1" spans="1:3" ht="15">
      <c r="A1" s="934" t="s">
        <v>487</v>
      </c>
      <c r="B1" s="935"/>
      <c r="C1" s="128"/>
    </row>
    <row r="2" spans="1:3" ht="12.75">
      <c r="A2" s="936" t="s">
        <v>488</v>
      </c>
      <c r="B2" s="937"/>
      <c r="C2" s="937"/>
    </row>
    <row r="3" spans="1:3" ht="12.75">
      <c r="A3" s="932" t="s">
        <v>489</v>
      </c>
      <c r="B3" s="932"/>
      <c r="C3" s="938" t="s">
        <v>490</v>
      </c>
    </row>
    <row r="4" spans="1:3" ht="12.75">
      <c r="A4" s="129" t="s">
        <v>491</v>
      </c>
      <c r="B4" s="129" t="s">
        <v>492</v>
      </c>
      <c r="C4" s="939"/>
    </row>
    <row r="5" spans="1:3" ht="12.75">
      <c r="A5" s="114" t="s">
        <v>493</v>
      </c>
      <c r="B5" s="114" t="s">
        <v>494</v>
      </c>
      <c r="C5" s="130">
        <v>210</v>
      </c>
    </row>
    <row r="6" spans="1:3" ht="12.75">
      <c r="A6" s="114" t="s">
        <v>495</v>
      </c>
      <c r="B6" s="114" t="s">
        <v>496</v>
      </c>
      <c r="C6" s="130">
        <v>210</v>
      </c>
    </row>
    <row r="7" spans="1:3" ht="12.75">
      <c r="A7" s="940" t="s">
        <v>497</v>
      </c>
      <c r="B7" s="114" t="s">
        <v>498</v>
      </c>
      <c r="C7" s="130">
        <v>138</v>
      </c>
    </row>
    <row r="8" spans="1:3" ht="12.75">
      <c r="A8" s="941"/>
      <c r="B8" s="114" t="s">
        <v>496</v>
      </c>
      <c r="C8" s="130">
        <v>210</v>
      </c>
    </row>
    <row r="9" spans="1:3" ht="12.75">
      <c r="A9" s="940" t="s">
        <v>499</v>
      </c>
      <c r="B9" s="114" t="s">
        <v>500</v>
      </c>
      <c r="C9" s="130">
        <v>138</v>
      </c>
    </row>
    <row r="10" spans="1:3" ht="12.75">
      <c r="A10" s="941"/>
      <c r="B10" s="114" t="s">
        <v>501</v>
      </c>
      <c r="C10" s="130">
        <v>246</v>
      </c>
    </row>
    <row r="11" spans="1:3" ht="12.75">
      <c r="A11" s="940" t="s">
        <v>502</v>
      </c>
      <c r="B11" s="114" t="s">
        <v>500</v>
      </c>
      <c r="C11" s="130">
        <v>258</v>
      </c>
    </row>
    <row r="12" spans="1:3" ht="12.75">
      <c r="A12" s="941"/>
      <c r="B12" s="114" t="s">
        <v>501</v>
      </c>
      <c r="C12" s="130">
        <v>318</v>
      </c>
    </row>
    <row r="13" spans="1:3" ht="12.75">
      <c r="A13" s="940" t="s">
        <v>503</v>
      </c>
      <c r="B13" s="114" t="s">
        <v>504</v>
      </c>
      <c r="C13" s="130">
        <v>234</v>
      </c>
    </row>
    <row r="14" spans="1:3" ht="12.75">
      <c r="A14" s="941"/>
      <c r="B14" s="114" t="s">
        <v>501</v>
      </c>
      <c r="C14" s="130">
        <v>246</v>
      </c>
    </row>
    <row r="15" spans="1:3" ht="12.75">
      <c r="A15" s="940" t="s">
        <v>505</v>
      </c>
      <c r="B15" s="131" t="s">
        <v>506</v>
      </c>
      <c r="C15" s="130">
        <v>264</v>
      </c>
    </row>
    <row r="16" spans="1:3" ht="12.75">
      <c r="A16" s="941"/>
      <c r="B16" s="131" t="s">
        <v>501</v>
      </c>
      <c r="C16" s="130">
        <v>336</v>
      </c>
    </row>
    <row r="17" spans="1:3" ht="12.75">
      <c r="A17" s="114" t="s">
        <v>507</v>
      </c>
      <c r="B17" s="114" t="s">
        <v>508</v>
      </c>
      <c r="C17" s="130">
        <v>4134</v>
      </c>
    </row>
    <row r="18" spans="1:3" ht="12.75">
      <c r="A18" s="940" t="s">
        <v>509</v>
      </c>
      <c r="B18" s="114" t="s">
        <v>506</v>
      </c>
      <c r="C18" s="130">
        <v>258</v>
      </c>
    </row>
    <row r="19" spans="1:3" ht="12.75">
      <c r="A19" s="941"/>
      <c r="B19" s="114" t="s">
        <v>510</v>
      </c>
      <c r="C19" s="130">
        <v>336</v>
      </c>
    </row>
    <row r="20" spans="1:3" ht="12.75">
      <c r="A20" s="940" t="s">
        <v>511</v>
      </c>
      <c r="B20" s="131" t="s">
        <v>501</v>
      </c>
      <c r="C20" s="130">
        <v>606</v>
      </c>
    </row>
    <row r="21" spans="1:3" ht="12.75">
      <c r="A21" s="941"/>
      <c r="B21" s="131" t="s">
        <v>512</v>
      </c>
      <c r="C21" s="130">
        <v>858</v>
      </c>
    </row>
    <row r="22" spans="1:3" ht="12.75">
      <c r="A22" s="940" t="s">
        <v>513</v>
      </c>
      <c r="B22" s="131" t="s">
        <v>501</v>
      </c>
      <c r="C22" s="130">
        <v>576</v>
      </c>
    </row>
    <row r="23" spans="1:3" ht="12.75">
      <c r="A23" s="941"/>
      <c r="B23" s="131" t="s">
        <v>514</v>
      </c>
      <c r="C23" s="130">
        <v>858</v>
      </c>
    </row>
    <row r="24" spans="1:3" ht="12.75">
      <c r="A24" s="940" t="s">
        <v>515</v>
      </c>
      <c r="B24" s="131" t="s">
        <v>512</v>
      </c>
      <c r="C24" s="130">
        <v>1080</v>
      </c>
    </row>
    <row r="25" spans="1:3" ht="12.75">
      <c r="A25" s="941"/>
      <c r="B25" s="131" t="s">
        <v>516</v>
      </c>
      <c r="C25" s="130">
        <v>1374</v>
      </c>
    </row>
    <row r="26" spans="1:3" ht="12.75">
      <c r="A26" s="940" t="s">
        <v>517</v>
      </c>
      <c r="B26" s="131" t="s">
        <v>516</v>
      </c>
      <c r="C26" s="130">
        <v>2100</v>
      </c>
    </row>
    <row r="27" spans="1:3" ht="12.75">
      <c r="A27" s="941"/>
      <c r="B27" s="131" t="s">
        <v>518</v>
      </c>
      <c r="C27" s="130">
        <v>2520</v>
      </c>
    </row>
    <row r="28" spans="1:3" ht="12.75">
      <c r="A28" s="940" t="s">
        <v>519</v>
      </c>
      <c r="B28" s="131" t="s">
        <v>516</v>
      </c>
      <c r="C28" s="130">
        <v>2556</v>
      </c>
    </row>
    <row r="29" spans="1:3" ht="13.5" thickBot="1">
      <c r="A29" s="942"/>
      <c r="B29" s="132" t="s">
        <v>518</v>
      </c>
      <c r="C29" s="130">
        <v>2772</v>
      </c>
    </row>
    <row r="30" spans="1:3" ht="13.5" thickTop="1">
      <c r="A30" s="943" t="s">
        <v>520</v>
      </c>
      <c r="B30" s="944"/>
      <c r="C30" s="945"/>
    </row>
    <row r="31" spans="1:3" ht="12.75">
      <c r="A31" s="836" t="s">
        <v>489</v>
      </c>
      <c r="B31" s="838"/>
      <c r="C31" s="938" t="s">
        <v>490</v>
      </c>
    </row>
    <row r="32" spans="1:3" ht="12.75">
      <c r="A32" s="129" t="s">
        <v>491</v>
      </c>
      <c r="B32" s="129" t="s">
        <v>492</v>
      </c>
      <c r="C32" s="939"/>
    </row>
    <row r="33" spans="1:3" ht="12.75">
      <c r="A33" s="131" t="s">
        <v>493</v>
      </c>
      <c r="B33" s="131" t="s">
        <v>494</v>
      </c>
      <c r="C33" s="130">
        <v>318</v>
      </c>
    </row>
    <row r="34" spans="1:3" ht="12.75">
      <c r="A34" s="131" t="s">
        <v>495</v>
      </c>
      <c r="B34" s="131" t="s">
        <v>496</v>
      </c>
      <c r="C34" s="130">
        <v>324</v>
      </c>
    </row>
    <row r="35" spans="1:3" ht="12.75">
      <c r="A35" s="940" t="s">
        <v>497</v>
      </c>
      <c r="B35" s="131" t="s">
        <v>498</v>
      </c>
      <c r="C35" s="130">
        <v>210</v>
      </c>
    </row>
    <row r="36" spans="1:3" ht="12.75">
      <c r="A36" s="941"/>
      <c r="B36" s="131" t="s">
        <v>496</v>
      </c>
      <c r="C36" s="130">
        <v>324</v>
      </c>
    </row>
    <row r="37" spans="1:3" ht="12.75">
      <c r="A37" s="940" t="s">
        <v>499</v>
      </c>
      <c r="B37" s="131" t="s">
        <v>500</v>
      </c>
      <c r="C37" s="130">
        <v>174</v>
      </c>
    </row>
    <row r="38" spans="1:3" ht="12.75">
      <c r="A38" s="941"/>
      <c r="B38" s="131" t="s">
        <v>501</v>
      </c>
      <c r="C38" s="130">
        <v>306</v>
      </c>
    </row>
    <row r="39" spans="1:3" ht="12.75">
      <c r="A39" s="940" t="s">
        <v>502</v>
      </c>
      <c r="B39" s="131" t="s">
        <v>500</v>
      </c>
      <c r="C39" s="130">
        <v>258</v>
      </c>
    </row>
    <row r="40" spans="1:3" ht="12.75">
      <c r="A40" s="941"/>
      <c r="B40" s="131" t="s">
        <v>501</v>
      </c>
      <c r="C40" s="130">
        <v>384</v>
      </c>
    </row>
    <row r="41" spans="1:3" ht="12.75">
      <c r="A41" s="940" t="s">
        <v>503</v>
      </c>
      <c r="B41" s="131" t="s">
        <v>504</v>
      </c>
      <c r="C41" s="130">
        <v>264</v>
      </c>
    </row>
    <row r="42" spans="1:3" ht="12.75">
      <c r="A42" s="941"/>
      <c r="B42" s="131" t="s">
        <v>501</v>
      </c>
      <c r="C42" s="130">
        <v>312</v>
      </c>
    </row>
    <row r="43" spans="1:3" ht="12.75">
      <c r="A43" s="940" t="s">
        <v>505</v>
      </c>
      <c r="B43" s="131" t="s">
        <v>506</v>
      </c>
      <c r="C43" s="130">
        <v>354</v>
      </c>
    </row>
    <row r="44" spans="1:3" ht="12.75">
      <c r="A44" s="941"/>
      <c r="B44" s="131" t="s">
        <v>501</v>
      </c>
      <c r="C44" s="130">
        <v>552</v>
      </c>
    </row>
    <row r="45" spans="1:3" ht="12.75">
      <c r="A45" s="114" t="s">
        <v>507</v>
      </c>
      <c r="B45" s="114" t="s">
        <v>508</v>
      </c>
      <c r="C45" s="130" t="s">
        <v>124</v>
      </c>
    </row>
    <row r="46" spans="1:3" ht="12.75">
      <c r="A46" s="940" t="s">
        <v>509</v>
      </c>
      <c r="B46" s="131" t="s">
        <v>506</v>
      </c>
      <c r="C46" s="130">
        <v>354</v>
      </c>
    </row>
    <row r="47" spans="1:3" ht="12.75">
      <c r="A47" s="941"/>
      <c r="B47" s="131" t="s">
        <v>510</v>
      </c>
      <c r="C47" s="130">
        <v>468</v>
      </c>
    </row>
    <row r="48" spans="1:3" ht="12.75">
      <c r="A48" s="932" t="s">
        <v>511</v>
      </c>
      <c r="B48" s="119" t="s">
        <v>501</v>
      </c>
      <c r="C48" s="130">
        <v>924</v>
      </c>
    </row>
    <row r="49" spans="1:3" ht="12.75">
      <c r="A49" s="932"/>
      <c r="B49" s="133" t="s">
        <v>512</v>
      </c>
      <c r="C49" s="130">
        <v>1080</v>
      </c>
    </row>
    <row r="50" spans="1:3" ht="12.75">
      <c r="A50" s="940" t="s">
        <v>513</v>
      </c>
      <c r="B50" s="131" t="s">
        <v>501</v>
      </c>
      <c r="C50" s="130">
        <v>876</v>
      </c>
    </row>
    <row r="51" spans="1:3" ht="12.75">
      <c r="A51" s="941"/>
      <c r="B51" s="131" t="s">
        <v>514</v>
      </c>
      <c r="C51" s="130">
        <v>1080</v>
      </c>
    </row>
    <row r="52" spans="1:3" ht="12.75">
      <c r="A52" s="940" t="s">
        <v>515</v>
      </c>
      <c r="B52" s="131" t="s">
        <v>512</v>
      </c>
      <c r="C52" s="130">
        <v>1344</v>
      </c>
    </row>
    <row r="53" spans="1:3" ht="12.75">
      <c r="A53" s="941"/>
      <c r="B53" s="131" t="s">
        <v>516</v>
      </c>
      <c r="C53" s="130">
        <v>1716</v>
      </c>
    </row>
    <row r="54" spans="1:3" ht="12.75">
      <c r="A54" s="940" t="s">
        <v>517</v>
      </c>
      <c r="B54" s="131" t="s">
        <v>516</v>
      </c>
      <c r="C54" s="130">
        <v>3156</v>
      </c>
    </row>
    <row r="55" spans="1:3" ht="12.75">
      <c r="A55" s="941"/>
      <c r="B55" s="131" t="s">
        <v>518</v>
      </c>
      <c r="C55" s="130">
        <v>3780</v>
      </c>
    </row>
    <row r="56" spans="1:3" ht="12.75">
      <c r="A56" s="940" t="s">
        <v>519</v>
      </c>
      <c r="B56" s="131" t="s">
        <v>516</v>
      </c>
      <c r="C56" s="130">
        <v>3462</v>
      </c>
    </row>
    <row r="57" spans="1:3" ht="13.5" thickBot="1">
      <c r="A57" s="942"/>
      <c r="B57" s="132" t="s">
        <v>518</v>
      </c>
      <c r="C57" s="130">
        <v>3462</v>
      </c>
    </row>
    <row r="58" spans="1:3" ht="13.5" thickTop="1">
      <c r="A58" s="946" t="s">
        <v>521</v>
      </c>
      <c r="B58" s="947"/>
      <c r="C58" s="948"/>
    </row>
    <row r="59" spans="1:3" ht="12.75">
      <c r="A59" s="836" t="s">
        <v>489</v>
      </c>
      <c r="B59" s="838"/>
      <c r="C59" s="938" t="s">
        <v>490</v>
      </c>
    </row>
    <row r="60" spans="1:3" ht="12.75">
      <c r="A60" s="129" t="s">
        <v>491</v>
      </c>
      <c r="B60" s="129" t="s">
        <v>492</v>
      </c>
      <c r="C60" s="939"/>
    </row>
    <row r="61" spans="1:3" ht="12.75">
      <c r="A61" s="114" t="s">
        <v>493</v>
      </c>
      <c r="B61" s="114" t="s">
        <v>494</v>
      </c>
      <c r="C61" s="121" t="s">
        <v>124</v>
      </c>
    </row>
    <row r="62" spans="1:3" ht="12.75">
      <c r="A62" s="114" t="s">
        <v>495</v>
      </c>
      <c r="B62" s="114" t="s">
        <v>496</v>
      </c>
      <c r="C62" s="121" t="s">
        <v>124</v>
      </c>
    </row>
    <row r="63" spans="1:3" ht="12.75">
      <c r="A63" s="114" t="s">
        <v>497</v>
      </c>
      <c r="B63" s="114" t="s">
        <v>496</v>
      </c>
      <c r="C63" s="121" t="s">
        <v>124</v>
      </c>
    </row>
    <row r="64" spans="1:3" ht="12.75">
      <c r="A64" s="114" t="s">
        <v>499</v>
      </c>
      <c r="B64" s="114" t="s">
        <v>501</v>
      </c>
      <c r="C64" s="121" t="s">
        <v>124</v>
      </c>
    </row>
    <row r="65" spans="1:3" ht="12.75">
      <c r="A65" s="940" t="s">
        <v>502</v>
      </c>
      <c r="B65" s="114" t="s">
        <v>522</v>
      </c>
      <c r="C65" s="121" t="s">
        <v>124</v>
      </c>
    </row>
    <row r="66" spans="1:3" ht="12.75">
      <c r="A66" s="941"/>
      <c r="B66" s="114" t="s">
        <v>501</v>
      </c>
      <c r="C66" s="121" t="s">
        <v>124</v>
      </c>
    </row>
    <row r="67" spans="1:3" ht="12.75">
      <c r="A67" s="940" t="s">
        <v>503</v>
      </c>
      <c r="B67" s="114" t="s">
        <v>522</v>
      </c>
      <c r="C67" s="121" t="s">
        <v>124</v>
      </c>
    </row>
    <row r="68" spans="1:3" ht="12.75">
      <c r="A68" s="941"/>
      <c r="B68" s="114" t="s">
        <v>501</v>
      </c>
      <c r="C68" s="121" t="s">
        <v>124</v>
      </c>
    </row>
    <row r="69" spans="1:3" ht="12.75">
      <c r="A69" s="114" t="s">
        <v>505</v>
      </c>
      <c r="B69" s="114" t="s">
        <v>501</v>
      </c>
      <c r="C69" s="121" t="s">
        <v>124</v>
      </c>
    </row>
    <row r="70" spans="1:3" ht="12.75">
      <c r="A70" s="940" t="s">
        <v>509</v>
      </c>
      <c r="B70" s="114" t="s">
        <v>506</v>
      </c>
      <c r="C70" s="121" t="s">
        <v>124</v>
      </c>
    </row>
    <row r="71" spans="1:3" ht="12.75">
      <c r="A71" s="941"/>
      <c r="B71" s="114" t="s">
        <v>510</v>
      </c>
      <c r="C71" s="121" t="s">
        <v>124</v>
      </c>
    </row>
    <row r="72" spans="1:3" ht="12.75">
      <c r="A72" s="114" t="s">
        <v>507</v>
      </c>
      <c r="B72" s="114" t="s">
        <v>508</v>
      </c>
      <c r="C72" s="121" t="s">
        <v>124</v>
      </c>
    </row>
    <row r="73" spans="1:3" ht="12.75">
      <c r="A73" s="940" t="s">
        <v>511</v>
      </c>
      <c r="B73" s="114" t="s">
        <v>501</v>
      </c>
      <c r="C73" s="121" t="s">
        <v>124</v>
      </c>
    </row>
    <row r="74" spans="1:3" ht="12.75">
      <c r="A74" s="941"/>
      <c r="B74" s="114" t="s">
        <v>512</v>
      </c>
      <c r="C74" s="121" t="s">
        <v>124</v>
      </c>
    </row>
    <row r="75" spans="1:3" ht="12.75">
      <c r="A75" s="940" t="s">
        <v>513</v>
      </c>
      <c r="B75" s="114" t="s">
        <v>501</v>
      </c>
      <c r="C75" s="121" t="s">
        <v>124</v>
      </c>
    </row>
    <row r="76" spans="1:3" ht="12.75">
      <c r="A76" s="941"/>
      <c r="B76" s="114" t="s">
        <v>514</v>
      </c>
      <c r="C76" s="121" t="s">
        <v>124</v>
      </c>
    </row>
    <row r="77" spans="1:3" ht="12.75">
      <c r="A77" s="940" t="s">
        <v>515</v>
      </c>
      <c r="B77" s="114" t="s">
        <v>512</v>
      </c>
      <c r="C77" s="121" t="s">
        <v>124</v>
      </c>
    </row>
    <row r="78" spans="1:3" ht="12.75">
      <c r="A78" s="941"/>
      <c r="B78" s="114" t="s">
        <v>516</v>
      </c>
      <c r="C78" s="121" t="s">
        <v>124</v>
      </c>
    </row>
    <row r="79" spans="1:3" ht="12.75">
      <c r="A79" s="940" t="s">
        <v>517</v>
      </c>
      <c r="B79" s="114" t="s">
        <v>516</v>
      </c>
      <c r="C79" s="121" t="s">
        <v>124</v>
      </c>
    </row>
    <row r="80" spans="1:3" ht="12.75">
      <c r="A80" s="941"/>
      <c r="B80" s="114" t="s">
        <v>518</v>
      </c>
      <c r="C80" s="121" t="s">
        <v>124</v>
      </c>
    </row>
    <row r="81" spans="1:3" ht="12.75">
      <c r="A81" s="940" t="s">
        <v>519</v>
      </c>
      <c r="B81" s="114" t="s">
        <v>516</v>
      </c>
      <c r="C81" s="121" t="s">
        <v>124</v>
      </c>
    </row>
    <row r="82" spans="1:3" ht="13.5" thickBot="1">
      <c r="A82" s="942"/>
      <c r="B82" s="134" t="s">
        <v>508</v>
      </c>
      <c r="C82" s="135" t="s">
        <v>124</v>
      </c>
    </row>
    <row r="83" spans="1:3" ht="13.5" thickTop="1">
      <c r="A83" s="946" t="s">
        <v>523</v>
      </c>
      <c r="B83" s="947"/>
      <c r="C83" s="948"/>
    </row>
    <row r="84" spans="1:3" ht="12.75">
      <c r="A84" s="932" t="s">
        <v>489</v>
      </c>
      <c r="B84" s="932"/>
      <c r="C84" s="949" t="s">
        <v>490</v>
      </c>
    </row>
    <row r="85" spans="1:3" ht="12.75">
      <c r="A85" s="129" t="s">
        <v>491</v>
      </c>
      <c r="B85" s="129" t="s">
        <v>492</v>
      </c>
      <c r="C85" s="949"/>
    </row>
    <row r="86" spans="1:3" ht="12.75">
      <c r="A86" s="129" t="s">
        <v>493</v>
      </c>
      <c r="B86" s="129" t="s">
        <v>494</v>
      </c>
      <c r="C86" s="136" t="s">
        <v>124</v>
      </c>
    </row>
    <row r="87" spans="1:3" ht="12.75">
      <c r="A87" s="129" t="s">
        <v>502</v>
      </c>
      <c r="B87" s="129" t="s">
        <v>501</v>
      </c>
      <c r="C87" s="136" t="s">
        <v>124</v>
      </c>
    </row>
    <row r="88" spans="1:3" ht="12.75">
      <c r="A88" s="129" t="s">
        <v>509</v>
      </c>
      <c r="B88" s="129" t="s">
        <v>516</v>
      </c>
      <c r="C88" s="136" t="s">
        <v>124</v>
      </c>
    </row>
    <row r="89" spans="1:3" ht="12.75">
      <c r="A89" s="129" t="s">
        <v>511</v>
      </c>
      <c r="B89" s="129" t="s">
        <v>516</v>
      </c>
      <c r="C89" s="136" t="s">
        <v>124</v>
      </c>
    </row>
    <row r="90" spans="1:3" ht="12.75">
      <c r="A90" s="129" t="s">
        <v>507</v>
      </c>
      <c r="B90" s="129" t="s">
        <v>508</v>
      </c>
      <c r="C90" s="136" t="s">
        <v>124</v>
      </c>
    </row>
    <row r="91" spans="1:3" ht="12.75">
      <c r="A91" s="129" t="s">
        <v>517</v>
      </c>
      <c r="B91" s="129" t="s">
        <v>518</v>
      </c>
      <c r="C91" s="136" t="s">
        <v>124</v>
      </c>
    </row>
    <row r="92" spans="1:3" ht="12.75">
      <c r="A92" s="932" t="s">
        <v>515</v>
      </c>
      <c r="B92" s="129" t="s">
        <v>516</v>
      </c>
      <c r="C92" s="136" t="s">
        <v>124</v>
      </c>
    </row>
    <row r="93" spans="1:3" ht="12.75">
      <c r="A93" s="932"/>
      <c r="B93" s="129" t="s">
        <v>518</v>
      </c>
      <c r="C93" s="136" t="s">
        <v>124</v>
      </c>
    </row>
    <row r="94" spans="1:3" ht="13.5" thickBot="1">
      <c r="A94" s="137" t="s">
        <v>519</v>
      </c>
      <c r="B94" s="137" t="s">
        <v>508</v>
      </c>
      <c r="C94" s="138" t="s">
        <v>124</v>
      </c>
    </row>
    <row r="95" spans="1:3" ht="13.5" thickTop="1">
      <c r="A95" s="139"/>
      <c r="B95" s="139"/>
      <c r="C95" s="139"/>
    </row>
    <row r="96" ht="12.75">
      <c r="A96" s="127" t="s">
        <v>483</v>
      </c>
    </row>
    <row r="97" ht="12.75">
      <c r="A97" s="127" t="s">
        <v>484</v>
      </c>
    </row>
    <row r="99" ht="12.75">
      <c r="A99" t="s">
        <v>485</v>
      </c>
    </row>
    <row r="100" ht="12.75">
      <c r="A100" t="s">
        <v>486</v>
      </c>
    </row>
    <row r="102" spans="1:2" ht="12.75">
      <c r="A102" t="s">
        <v>330</v>
      </c>
      <c r="B102" s="126"/>
    </row>
    <row r="103" ht="12.75">
      <c r="B103" s="126"/>
    </row>
    <row r="104" spans="1:2" ht="12.75">
      <c r="A104" t="s">
        <v>331</v>
      </c>
      <c r="B104" s="126"/>
    </row>
    <row r="105" ht="12.75">
      <c r="B105" s="126"/>
    </row>
    <row r="106" spans="1:2" ht="12.75">
      <c r="A106" t="s">
        <v>332</v>
      </c>
      <c r="B106" s="126"/>
    </row>
  </sheetData>
  <sheetProtection/>
  <mergeCells count="44">
    <mergeCell ref="A92:A93"/>
    <mergeCell ref="A75:A76"/>
    <mergeCell ref="A77:A78"/>
    <mergeCell ref="A79:A80"/>
    <mergeCell ref="A81:A82"/>
    <mergeCell ref="A83:C83"/>
    <mergeCell ref="A84:B84"/>
    <mergeCell ref="C84:C85"/>
    <mergeCell ref="A65:A66"/>
    <mergeCell ref="A67:A68"/>
    <mergeCell ref="A70:A71"/>
    <mergeCell ref="A73:A74"/>
    <mergeCell ref="A56:A57"/>
    <mergeCell ref="A58:C58"/>
    <mergeCell ref="A59:B59"/>
    <mergeCell ref="C59:C60"/>
    <mergeCell ref="A48:A49"/>
    <mergeCell ref="A50:A51"/>
    <mergeCell ref="A52:A53"/>
    <mergeCell ref="A54:A55"/>
    <mergeCell ref="A39:A40"/>
    <mergeCell ref="A41:A42"/>
    <mergeCell ref="A43:A44"/>
    <mergeCell ref="A46:A47"/>
    <mergeCell ref="A15:A16"/>
    <mergeCell ref="A18:A19"/>
    <mergeCell ref="A31:B31"/>
    <mergeCell ref="C31:C32"/>
    <mergeCell ref="A35:A36"/>
    <mergeCell ref="A37:A38"/>
    <mergeCell ref="A24:A25"/>
    <mergeCell ref="A26:A27"/>
    <mergeCell ref="A28:A29"/>
    <mergeCell ref="A30:C30"/>
    <mergeCell ref="A1:B1"/>
    <mergeCell ref="A2:C2"/>
    <mergeCell ref="A3:B3"/>
    <mergeCell ref="C3:C4"/>
    <mergeCell ref="A20:A21"/>
    <mergeCell ref="A22:A23"/>
    <mergeCell ref="A7:A8"/>
    <mergeCell ref="A9:A10"/>
    <mergeCell ref="A11:A12"/>
    <mergeCell ref="A13:A1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52"/>
  </sheetPr>
  <dimension ref="A1:C126"/>
  <sheetViews>
    <sheetView zoomScalePageLayoutView="0" workbookViewId="0" topLeftCell="A91">
      <selection activeCell="D25" sqref="D25"/>
    </sheetView>
  </sheetViews>
  <sheetFormatPr defaultColWidth="9.00390625" defaultRowHeight="12.75"/>
  <cols>
    <col min="1" max="1" width="34.125" style="0" customWidth="1"/>
    <col min="2" max="2" width="21.625" style="0" customWidth="1"/>
    <col min="3" max="3" width="21.875" style="0" customWidth="1"/>
  </cols>
  <sheetData>
    <row r="1" spans="1:3" ht="12.75">
      <c r="A1" s="950" t="s">
        <v>524</v>
      </c>
      <c r="B1" s="951"/>
      <c r="C1" s="952"/>
    </row>
    <row r="2" spans="1:3" ht="12.75">
      <c r="A2" s="953" t="s">
        <v>340</v>
      </c>
      <c r="B2" s="955" t="s">
        <v>788</v>
      </c>
      <c r="C2" s="956"/>
    </row>
    <row r="3" spans="1:3" ht="12.75">
      <c r="A3" s="954"/>
      <c r="B3" s="140" t="s">
        <v>525</v>
      </c>
      <c r="C3" s="139"/>
    </row>
    <row r="4" spans="1:2" ht="12.75">
      <c r="A4" s="131" t="s">
        <v>526</v>
      </c>
      <c r="B4" s="131">
        <v>23749.2</v>
      </c>
    </row>
    <row r="5" spans="1:2" ht="12.75">
      <c r="A5" s="131" t="s">
        <v>527</v>
      </c>
      <c r="B5" s="131">
        <v>23749.2</v>
      </c>
    </row>
    <row r="6" spans="1:2" ht="12.75">
      <c r="A6" s="131" t="s">
        <v>528</v>
      </c>
      <c r="B6" s="131">
        <v>23749.2</v>
      </c>
    </row>
    <row r="7" spans="1:2" ht="12.75">
      <c r="A7" s="131" t="s">
        <v>529</v>
      </c>
      <c r="B7" s="131">
        <v>26880</v>
      </c>
    </row>
    <row r="8" spans="1:2" ht="12.75">
      <c r="A8" s="131" t="s">
        <v>530</v>
      </c>
      <c r="B8" s="131">
        <v>30070.8</v>
      </c>
    </row>
    <row r="9" spans="1:2" ht="12.75">
      <c r="A9" s="131" t="s">
        <v>531</v>
      </c>
      <c r="B9" s="131">
        <v>36085.2</v>
      </c>
    </row>
    <row r="10" spans="1:2" ht="12.75">
      <c r="A10" s="131" t="s">
        <v>532</v>
      </c>
      <c r="B10" s="131">
        <v>30840</v>
      </c>
    </row>
    <row r="11" spans="1:2" ht="12.75">
      <c r="A11" s="131" t="s">
        <v>533</v>
      </c>
      <c r="B11" s="131">
        <v>38629.2</v>
      </c>
    </row>
    <row r="12" spans="1:2" ht="12.75">
      <c r="A12" s="131" t="s">
        <v>534</v>
      </c>
      <c r="B12" s="131">
        <v>48982.8</v>
      </c>
    </row>
    <row r="13" spans="1:2" ht="12.75">
      <c r="A13" s="131" t="s">
        <v>535</v>
      </c>
      <c r="B13" s="131">
        <v>34070.4</v>
      </c>
    </row>
    <row r="14" spans="1:2" ht="12.75">
      <c r="A14" s="131" t="s">
        <v>536</v>
      </c>
      <c r="B14" s="131">
        <v>45638.4</v>
      </c>
    </row>
    <row r="15" spans="1:2" ht="12.75">
      <c r="A15" s="131" t="s">
        <v>537</v>
      </c>
      <c r="B15" s="131">
        <v>36036</v>
      </c>
    </row>
    <row r="16" spans="1:2" ht="12.75">
      <c r="A16" s="131" t="s">
        <v>538</v>
      </c>
      <c r="B16" s="131">
        <v>47436</v>
      </c>
    </row>
    <row r="17" spans="1:2" ht="12.75">
      <c r="A17" s="131" t="s">
        <v>539</v>
      </c>
      <c r="B17" s="131">
        <v>45676.8</v>
      </c>
    </row>
    <row r="18" spans="1:2" ht="12.75">
      <c r="A18" s="131" t="s">
        <v>540</v>
      </c>
      <c r="B18" s="131">
        <v>51916.8</v>
      </c>
    </row>
    <row r="19" spans="1:2" ht="12.75">
      <c r="A19" s="131" t="s">
        <v>541</v>
      </c>
      <c r="B19" s="131">
        <v>54360</v>
      </c>
    </row>
    <row r="20" spans="1:2" ht="12.75">
      <c r="A20" s="131" t="s">
        <v>542</v>
      </c>
      <c r="B20" s="131">
        <v>51120</v>
      </c>
    </row>
    <row r="21" spans="1:2" ht="12.75">
      <c r="A21" s="131" t="s">
        <v>543</v>
      </c>
      <c r="B21" s="131">
        <v>62760</v>
      </c>
    </row>
    <row r="22" spans="1:2" ht="12.75">
      <c r="A22" s="131" t="s">
        <v>544</v>
      </c>
      <c r="B22" s="131">
        <v>51600</v>
      </c>
    </row>
    <row r="23" spans="1:2" ht="12.75">
      <c r="A23" s="131" t="s">
        <v>545</v>
      </c>
      <c r="B23" s="131">
        <v>65270.4</v>
      </c>
    </row>
    <row r="24" spans="1:2" ht="12.75">
      <c r="A24" s="131" t="s">
        <v>546</v>
      </c>
      <c r="B24" s="131">
        <v>59642.4</v>
      </c>
    </row>
    <row r="25" spans="1:2" ht="12.75">
      <c r="A25" s="131" t="s">
        <v>547</v>
      </c>
      <c r="B25" s="131">
        <v>66268.8</v>
      </c>
    </row>
    <row r="26" spans="1:2" ht="12.75">
      <c r="A26" s="131" t="s">
        <v>548</v>
      </c>
      <c r="B26" s="131">
        <v>62337.6</v>
      </c>
    </row>
    <row r="27" spans="1:2" ht="12.75">
      <c r="A27" s="131" t="s">
        <v>549</v>
      </c>
      <c r="B27" s="131">
        <v>69264</v>
      </c>
    </row>
    <row r="28" spans="1:2" ht="12.75">
      <c r="A28" s="131" t="s">
        <v>550</v>
      </c>
      <c r="B28" s="131">
        <v>62275.2</v>
      </c>
    </row>
    <row r="29" spans="1:2" ht="12.75">
      <c r="A29" s="131" t="s">
        <v>551</v>
      </c>
      <c r="B29" s="131">
        <v>77760</v>
      </c>
    </row>
    <row r="30" spans="1:2" ht="12.75">
      <c r="A30" s="131" t="s">
        <v>552</v>
      </c>
      <c r="B30" s="131">
        <v>85987.2</v>
      </c>
    </row>
    <row r="31" spans="1:2" ht="12.75">
      <c r="A31" s="131" t="s">
        <v>553</v>
      </c>
      <c r="B31" s="131">
        <v>95880</v>
      </c>
    </row>
    <row r="32" spans="1:2" ht="12.75">
      <c r="A32" s="131" t="s">
        <v>554</v>
      </c>
      <c r="B32" s="131">
        <v>104457.6</v>
      </c>
    </row>
    <row r="33" spans="1:2" ht="12.75">
      <c r="A33" s="131" t="s">
        <v>555</v>
      </c>
      <c r="B33" s="131">
        <v>132720</v>
      </c>
    </row>
    <row r="34" spans="1:2" ht="12.75">
      <c r="A34" s="131" t="s">
        <v>556</v>
      </c>
      <c r="B34" s="131">
        <v>56880</v>
      </c>
    </row>
    <row r="35" spans="1:2" ht="12.75">
      <c r="A35" s="131" t="s">
        <v>557</v>
      </c>
      <c r="B35" s="131">
        <v>88800</v>
      </c>
    </row>
    <row r="36" spans="1:2" ht="12.75">
      <c r="A36" s="131" t="s">
        <v>558</v>
      </c>
      <c r="B36" s="131">
        <v>71160</v>
      </c>
    </row>
    <row r="37" spans="1:2" ht="12.75">
      <c r="A37" s="131" t="s">
        <v>559</v>
      </c>
      <c r="B37" s="131">
        <v>103200</v>
      </c>
    </row>
    <row r="38" spans="1:2" ht="12.75">
      <c r="A38" s="131" t="s">
        <v>560</v>
      </c>
      <c r="B38" s="131">
        <v>80160</v>
      </c>
    </row>
    <row r="39" spans="1:2" ht="12.75">
      <c r="A39" s="131" t="s">
        <v>561</v>
      </c>
      <c r="B39" s="131">
        <v>83400</v>
      </c>
    </row>
    <row r="40" spans="1:2" ht="12.75">
      <c r="A40" s="131" t="s">
        <v>562</v>
      </c>
      <c r="B40" s="131">
        <v>120556.8</v>
      </c>
    </row>
    <row r="41" spans="1:2" ht="12.75">
      <c r="A41" s="131" t="s">
        <v>563</v>
      </c>
      <c r="B41" s="131">
        <v>153600</v>
      </c>
    </row>
    <row r="42" spans="1:2" ht="12.75">
      <c r="A42" s="131" t="s">
        <v>564</v>
      </c>
      <c r="B42" s="131">
        <v>188400</v>
      </c>
    </row>
    <row r="43" spans="1:2" ht="12.75">
      <c r="A43" s="131" t="s">
        <v>565</v>
      </c>
      <c r="B43" s="131">
        <v>70800</v>
      </c>
    </row>
    <row r="44" spans="1:2" ht="12.75">
      <c r="A44" s="131" t="s">
        <v>566</v>
      </c>
      <c r="B44" s="131">
        <v>123427.2</v>
      </c>
    </row>
    <row r="45" spans="1:2" ht="12.75">
      <c r="A45" s="131" t="s">
        <v>567</v>
      </c>
      <c r="B45" s="131">
        <v>79080</v>
      </c>
    </row>
    <row r="46" spans="1:2" ht="12.75">
      <c r="A46" s="131" t="s">
        <v>568</v>
      </c>
      <c r="B46" s="131">
        <v>123495.6</v>
      </c>
    </row>
    <row r="47" spans="1:2" ht="12.75">
      <c r="A47" s="131" t="s">
        <v>569</v>
      </c>
      <c r="B47" s="131">
        <v>85200</v>
      </c>
    </row>
    <row r="48" spans="1:2" ht="12.75">
      <c r="A48" s="131" t="s">
        <v>570</v>
      </c>
      <c r="B48" s="131">
        <v>128400</v>
      </c>
    </row>
    <row r="49" spans="1:2" ht="12.75">
      <c r="A49" s="131" t="s">
        <v>571</v>
      </c>
      <c r="B49" s="131">
        <v>131040</v>
      </c>
    </row>
    <row r="50" spans="1:2" ht="12.75">
      <c r="A50" s="131" t="s">
        <v>572</v>
      </c>
      <c r="B50" s="131">
        <v>114000</v>
      </c>
    </row>
    <row r="51" spans="1:2" ht="12.75">
      <c r="A51" s="131" t="s">
        <v>573</v>
      </c>
      <c r="B51" s="131">
        <v>156000</v>
      </c>
    </row>
    <row r="52" spans="1:2" ht="12.75">
      <c r="A52" s="131" t="s">
        <v>574</v>
      </c>
      <c r="B52" s="131">
        <v>139200</v>
      </c>
    </row>
    <row r="53" spans="1:2" ht="12.75">
      <c r="A53" s="131" t="s">
        <v>575</v>
      </c>
      <c r="B53" s="131">
        <v>200400</v>
      </c>
    </row>
    <row r="54" spans="1:2" ht="12.75">
      <c r="A54" s="131" t="s">
        <v>576</v>
      </c>
      <c r="B54" s="131">
        <v>186000</v>
      </c>
    </row>
    <row r="55" spans="1:2" ht="12.75">
      <c r="A55" s="131" t="s">
        <v>577</v>
      </c>
      <c r="B55" s="131">
        <v>237600</v>
      </c>
    </row>
    <row r="56" spans="1:2" ht="12.75">
      <c r="A56" s="131" t="s">
        <v>578</v>
      </c>
      <c r="B56" s="131">
        <v>160800</v>
      </c>
    </row>
    <row r="57" spans="1:2" ht="12.75">
      <c r="A57" s="131" t="s">
        <v>579</v>
      </c>
      <c r="B57" s="131">
        <v>182400</v>
      </c>
    </row>
    <row r="58" spans="1:2" ht="12.75">
      <c r="A58" s="131" t="s">
        <v>580</v>
      </c>
      <c r="B58" s="131">
        <v>165600</v>
      </c>
    </row>
    <row r="59" spans="1:2" ht="12.75">
      <c r="A59" s="131" t="s">
        <v>581</v>
      </c>
      <c r="B59" s="131">
        <v>182400</v>
      </c>
    </row>
    <row r="60" spans="1:2" ht="12.75">
      <c r="A60" s="131" t="s">
        <v>582</v>
      </c>
      <c r="B60" s="131">
        <v>190920</v>
      </c>
    </row>
    <row r="61" spans="1:2" ht="12.75">
      <c r="A61" s="131" t="s">
        <v>583</v>
      </c>
      <c r="B61" s="131">
        <v>226800</v>
      </c>
    </row>
    <row r="62" spans="1:2" ht="12.75">
      <c r="A62" s="131" t="s">
        <v>584</v>
      </c>
      <c r="B62" s="131">
        <v>202584</v>
      </c>
    </row>
    <row r="63" spans="1:2" ht="12.75">
      <c r="A63" s="131" t="s">
        <v>585</v>
      </c>
      <c r="B63" s="131">
        <v>244680</v>
      </c>
    </row>
    <row r="64" spans="1:2" ht="12.75">
      <c r="A64" s="131" t="s">
        <v>586</v>
      </c>
      <c r="B64" s="131">
        <v>216000</v>
      </c>
    </row>
    <row r="65" spans="1:2" ht="12.75">
      <c r="A65" s="131" t="s">
        <v>587</v>
      </c>
      <c r="B65" s="131">
        <v>330000</v>
      </c>
    </row>
    <row r="66" spans="1:2" ht="12.75">
      <c r="A66" s="131" t="s">
        <v>586</v>
      </c>
      <c r="B66" s="131">
        <v>274800</v>
      </c>
    </row>
    <row r="67" spans="1:2" ht="12.75">
      <c r="A67" s="131" t="s">
        <v>588</v>
      </c>
      <c r="B67" s="131">
        <v>357600</v>
      </c>
    </row>
    <row r="68" spans="1:2" ht="12.75">
      <c r="A68" s="131" t="s">
        <v>589</v>
      </c>
      <c r="B68" s="131">
        <v>204000</v>
      </c>
    </row>
    <row r="69" spans="1:2" ht="12.75">
      <c r="A69" s="131" t="s">
        <v>590</v>
      </c>
      <c r="B69" s="131">
        <v>210000</v>
      </c>
    </row>
    <row r="70" spans="1:2" ht="12.75">
      <c r="A70" s="131" t="s">
        <v>591</v>
      </c>
      <c r="B70" s="131">
        <v>210000</v>
      </c>
    </row>
    <row r="71" spans="1:2" ht="12.75">
      <c r="A71" s="131" t="s">
        <v>592</v>
      </c>
      <c r="B71" s="131">
        <v>213600</v>
      </c>
    </row>
    <row r="72" spans="1:2" ht="12.75">
      <c r="A72" s="131" t="s">
        <v>593</v>
      </c>
      <c r="B72" s="131">
        <v>273360</v>
      </c>
    </row>
    <row r="73" spans="1:2" ht="12.75">
      <c r="A73" s="131" t="s">
        <v>594</v>
      </c>
      <c r="B73" s="131">
        <v>323760</v>
      </c>
    </row>
    <row r="74" spans="1:2" ht="12.75">
      <c r="A74" s="131" t="s">
        <v>595</v>
      </c>
      <c r="B74" s="131">
        <v>429240</v>
      </c>
    </row>
    <row r="75" spans="1:2" ht="12.75">
      <c r="A75" s="131" t="s">
        <v>596</v>
      </c>
      <c r="B75" s="131">
        <v>546840</v>
      </c>
    </row>
    <row r="76" spans="1:2" ht="12.75">
      <c r="A76" s="131" t="s">
        <v>597</v>
      </c>
      <c r="B76" s="131">
        <v>597360</v>
      </c>
    </row>
    <row r="77" spans="1:2" ht="12.75">
      <c r="A77" s="131" t="s">
        <v>598</v>
      </c>
      <c r="B77" s="131">
        <v>716880</v>
      </c>
    </row>
    <row r="78" spans="1:2" ht="12.75">
      <c r="A78" s="131" t="s">
        <v>599</v>
      </c>
      <c r="B78" s="131">
        <v>722040</v>
      </c>
    </row>
    <row r="79" spans="1:2" ht="12.75">
      <c r="A79" s="131" t="s">
        <v>600</v>
      </c>
      <c r="B79" s="131">
        <v>862200</v>
      </c>
    </row>
    <row r="80" spans="1:3" ht="12.75">
      <c r="A80" s="141" t="s">
        <v>340</v>
      </c>
      <c r="B80" s="141" t="s">
        <v>341</v>
      </c>
      <c r="C80" s="142" t="s">
        <v>342</v>
      </c>
    </row>
    <row r="81" spans="1:3" ht="12.75">
      <c r="A81" s="133" t="s">
        <v>429</v>
      </c>
      <c r="B81" s="133">
        <v>741.6</v>
      </c>
      <c r="C81" s="136">
        <v>838.8</v>
      </c>
    </row>
    <row r="82" spans="1:3" ht="12.75">
      <c r="A82" s="133" t="s">
        <v>601</v>
      </c>
      <c r="B82" s="133">
        <v>741.6</v>
      </c>
      <c r="C82" s="136">
        <v>838.8</v>
      </c>
    </row>
    <row r="83" spans="1:3" ht="12.75">
      <c r="A83" s="133" t="s">
        <v>602</v>
      </c>
      <c r="B83" s="133">
        <v>757.2</v>
      </c>
      <c r="C83" s="136">
        <v>865.2</v>
      </c>
    </row>
    <row r="84" spans="1:3" ht="12.75">
      <c r="A84" s="133" t="s">
        <v>603</v>
      </c>
      <c r="B84" s="133">
        <v>944.4</v>
      </c>
      <c r="C84" s="136">
        <v>1038</v>
      </c>
    </row>
    <row r="85" spans="1:3" ht="12.75">
      <c r="A85" s="133" t="s">
        <v>604</v>
      </c>
      <c r="B85" s="133">
        <v>950.4</v>
      </c>
      <c r="C85" s="136">
        <v>1053.6</v>
      </c>
    </row>
    <row r="86" spans="1:3" ht="12.75">
      <c r="A86" s="133" t="s">
        <v>605</v>
      </c>
      <c r="B86" s="133">
        <v>1735.2</v>
      </c>
      <c r="C86" s="136">
        <v>1982.4</v>
      </c>
    </row>
    <row r="87" spans="1:3" ht="12.75">
      <c r="A87" s="133" t="s">
        <v>606</v>
      </c>
      <c r="B87" s="133">
        <v>1908</v>
      </c>
      <c r="C87" s="136">
        <v>1982.4</v>
      </c>
    </row>
    <row r="88" spans="1:3" ht="12.75">
      <c r="A88" s="133" t="s">
        <v>607</v>
      </c>
      <c r="B88" s="133">
        <v>1416</v>
      </c>
      <c r="C88" s="136">
        <v>1656</v>
      </c>
    </row>
    <row r="89" spans="1:3" ht="12.75">
      <c r="A89" s="133" t="s">
        <v>608</v>
      </c>
      <c r="B89" s="133">
        <v>1514.4</v>
      </c>
      <c r="C89" s="136">
        <v>1815.6</v>
      </c>
    </row>
    <row r="90" spans="1:3" ht="12.75">
      <c r="A90" s="133" t="s">
        <v>609</v>
      </c>
      <c r="B90" s="133">
        <v>1668</v>
      </c>
      <c r="C90" s="136">
        <v>1920</v>
      </c>
    </row>
    <row r="91" spans="1:3" ht="12.75">
      <c r="A91" s="133" t="s">
        <v>610</v>
      </c>
      <c r="B91" s="133">
        <v>2700</v>
      </c>
      <c r="C91" s="136">
        <v>3648</v>
      </c>
    </row>
    <row r="92" spans="1:3" ht="12.75">
      <c r="A92" s="133" t="s">
        <v>611</v>
      </c>
      <c r="B92" s="133">
        <v>3164.4</v>
      </c>
      <c r="C92" s="136">
        <v>3960</v>
      </c>
    </row>
    <row r="93" spans="1:3" ht="12.75">
      <c r="A93" s="133" t="s">
        <v>612</v>
      </c>
      <c r="B93" s="133">
        <v>3715.2</v>
      </c>
      <c r="C93" s="136">
        <v>4788</v>
      </c>
    </row>
    <row r="94" spans="1:3" ht="12.75">
      <c r="A94" s="133" t="s">
        <v>613</v>
      </c>
      <c r="B94" s="133">
        <v>5394</v>
      </c>
      <c r="C94" s="136">
        <v>6471.6</v>
      </c>
    </row>
    <row r="95" spans="1:3" ht="12.75">
      <c r="A95" s="133" t="s">
        <v>614</v>
      </c>
      <c r="B95" s="133">
        <v>5394</v>
      </c>
      <c r="C95" s="136">
        <v>6471.6</v>
      </c>
    </row>
    <row r="96" spans="1:3" ht="12.75">
      <c r="A96" s="133" t="s">
        <v>615</v>
      </c>
      <c r="B96" s="133">
        <v>5768.4</v>
      </c>
      <c r="C96" s="136">
        <v>6921.6</v>
      </c>
    </row>
    <row r="97" spans="1:3" ht="12.75">
      <c r="A97" s="133" t="s">
        <v>616</v>
      </c>
      <c r="B97" s="133">
        <v>6144</v>
      </c>
      <c r="C97" s="136">
        <v>7371.6</v>
      </c>
    </row>
    <row r="98" spans="1:3" ht="12.75">
      <c r="A98" s="133" t="s">
        <v>617</v>
      </c>
      <c r="B98" s="133">
        <v>7540.8</v>
      </c>
      <c r="C98" s="136">
        <v>9804</v>
      </c>
    </row>
    <row r="99" spans="1:3" ht="12.75">
      <c r="A99" s="133" t="s">
        <v>618</v>
      </c>
      <c r="B99" s="133">
        <v>7540.8</v>
      </c>
      <c r="C99" s="136">
        <v>9804</v>
      </c>
    </row>
    <row r="100" spans="1:3" ht="12.75">
      <c r="A100" s="133" t="s">
        <v>619</v>
      </c>
      <c r="B100" s="133">
        <v>9494.4</v>
      </c>
      <c r="C100" s="136">
        <v>11392.8</v>
      </c>
    </row>
    <row r="101" spans="1:3" ht="12.75">
      <c r="A101" s="133" t="s">
        <v>620</v>
      </c>
      <c r="B101" s="133">
        <v>9494.4</v>
      </c>
      <c r="C101" s="136">
        <v>11392.8</v>
      </c>
    </row>
    <row r="102" spans="1:3" ht="12.75">
      <c r="A102" s="133" t="s">
        <v>621</v>
      </c>
      <c r="B102" s="133">
        <v>9769.2</v>
      </c>
      <c r="C102" s="136">
        <v>11724</v>
      </c>
    </row>
    <row r="103" spans="1:3" ht="12.75">
      <c r="A103" s="133" t="s">
        <v>622</v>
      </c>
      <c r="B103" s="133">
        <v>9976.8</v>
      </c>
      <c r="C103" s="136">
        <v>11971.2</v>
      </c>
    </row>
    <row r="104" spans="1:3" ht="12.75">
      <c r="A104" s="133" t="s">
        <v>623</v>
      </c>
      <c r="B104" s="133">
        <v>9976.8</v>
      </c>
      <c r="C104" s="136">
        <v>11971.2</v>
      </c>
    </row>
    <row r="105" spans="1:3" ht="12.75">
      <c r="A105" s="133" t="s">
        <v>473</v>
      </c>
      <c r="B105" s="133">
        <v>9976.8</v>
      </c>
      <c r="C105" s="136">
        <v>11971.2</v>
      </c>
    </row>
    <row r="106" spans="1:3" ht="12.75">
      <c r="A106" s="133" t="s">
        <v>624</v>
      </c>
      <c r="B106" s="133">
        <v>19098</v>
      </c>
      <c r="C106" s="136">
        <v>23253.6</v>
      </c>
    </row>
    <row r="107" spans="1:3" ht="12.75">
      <c r="A107" s="133" t="s">
        <v>625</v>
      </c>
      <c r="B107" s="133">
        <v>37213.2</v>
      </c>
      <c r="C107" s="136">
        <v>40719.6</v>
      </c>
    </row>
    <row r="108" spans="1:3" ht="12.75">
      <c r="A108" s="133" t="s">
        <v>626</v>
      </c>
      <c r="B108" s="133">
        <v>10558.8</v>
      </c>
      <c r="C108" s="136">
        <v>12759.6</v>
      </c>
    </row>
    <row r="109" spans="1:3" ht="12.75">
      <c r="A109" s="133" t="s">
        <v>627</v>
      </c>
      <c r="B109" s="133">
        <v>10558.8</v>
      </c>
      <c r="C109" s="136">
        <v>12759.6</v>
      </c>
    </row>
    <row r="110" spans="1:3" ht="12.75">
      <c r="A110" s="133" t="s">
        <v>628</v>
      </c>
      <c r="B110" s="133">
        <v>15775.2</v>
      </c>
      <c r="C110" s="136">
        <v>18930</v>
      </c>
    </row>
    <row r="111" spans="1:3" ht="12.75">
      <c r="A111" s="133" t="s">
        <v>629</v>
      </c>
      <c r="B111" s="133">
        <v>15775.2</v>
      </c>
      <c r="C111" s="136">
        <v>18930</v>
      </c>
    </row>
    <row r="112" spans="1:3" ht="12.75">
      <c r="A112" s="133" t="s">
        <v>630</v>
      </c>
      <c r="B112" s="133">
        <v>15775.2</v>
      </c>
      <c r="C112" s="136">
        <v>19636.8</v>
      </c>
    </row>
    <row r="113" spans="1:3" ht="12.75">
      <c r="A113" s="133" t="s">
        <v>631</v>
      </c>
      <c r="B113" s="133">
        <v>29827.2</v>
      </c>
      <c r="C113" s="136">
        <v>34756.8</v>
      </c>
    </row>
    <row r="114" spans="1:3" ht="12.75">
      <c r="A114" s="143"/>
      <c r="B114" s="957"/>
      <c r="C114" s="957"/>
    </row>
    <row r="115" ht="12.75">
      <c r="A115" s="144" t="s">
        <v>632</v>
      </c>
    </row>
    <row r="116" ht="12.75">
      <c r="A116" t="s">
        <v>633</v>
      </c>
    </row>
    <row r="117" spans="1:3" ht="12.75">
      <c r="A117" s="145"/>
      <c r="B117" s="145"/>
      <c r="C117" s="139"/>
    </row>
    <row r="118" spans="1:3" ht="12.75">
      <c r="A118" s="146" t="s">
        <v>634</v>
      </c>
      <c r="B118" s="145"/>
      <c r="C118" s="139"/>
    </row>
    <row r="119" spans="1:3" ht="12.75">
      <c r="A119" s="146" t="s">
        <v>635</v>
      </c>
      <c r="B119" s="145"/>
      <c r="C119" s="139"/>
    </row>
    <row r="120" spans="1:3" ht="12.75">
      <c r="A120" s="145"/>
      <c r="B120" s="145"/>
      <c r="C120" s="139"/>
    </row>
    <row r="121" spans="1:2" ht="12.75">
      <c r="A121" t="s">
        <v>330</v>
      </c>
      <c r="B121" s="126"/>
    </row>
    <row r="122" ht="12.75">
      <c r="B122" s="126"/>
    </row>
    <row r="123" spans="1:2" ht="12.75">
      <c r="A123" t="s">
        <v>331</v>
      </c>
      <c r="B123" s="126"/>
    </row>
    <row r="124" ht="12.75">
      <c r="B124" s="126"/>
    </row>
    <row r="125" spans="1:2" ht="12.75">
      <c r="A125" t="s">
        <v>332</v>
      </c>
      <c r="B125" s="126"/>
    </row>
    <row r="126" spans="1:3" ht="12.75">
      <c r="A126" s="145"/>
      <c r="B126" s="145"/>
      <c r="C126" s="139"/>
    </row>
  </sheetData>
  <sheetProtection/>
  <mergeCells count="4">
    <mergeCell ref="A1:C1"/>
    <mergeCell ref="A2:A3"/>
    <mergeCell ref="B2:C2"/>
    <mergeCell ref="B114:C11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57"/>
  </sheetPr>
  <dimension ref="A1:D56"/>
  <sheetViews>
    <sheetView zoomScalePageLayoutView="0" workbookViewId="0" topLeftCell="A1">
      <selection activeCell="J72" sqref="J72"/>
    </sheetView>
  </sheetViews>
  <sheetFormatPr defaultColWidth="9.00390625" defaultRowHeight="12.75"/>
  <cols>
    <col min="1" max="1" width="32.25390625" style="0" customWidth="1"/>
    <col min="2" max="2" width="13.875" style="0" customWidth="1"/>
    <col min="3" max="3" width="17.375" style="0" customWidth="1"/>
    <col min="4" max="4" width="18.25390625" style="0" customWidth="1"/>
  </cols>
  <sheetData>
    <row r="1" spans="1:4" ht="12.75">
      <c r="A1" s="958" t="s">
        <v>636</v>
      </c>
      <c r="B1" s="958"/>
      <c r="C1" s="958"/>
      <c r="D1" s="958"/>
    </row>
    <row r="2" spans="1:4" ht="12.75">
      <c r="A2" s="932" t="s">
        <v>340</v>
      </c>
      <c r="B2" s="932" t="s">
        <v>490</v>
      </c>
      <c r="C2" s="932"/>
      <c r="D2" s="932"/>
    </row>
    <row r="3" spans="1:4" ht="12.75">
      <c r="A3" s="932"/>
      <c r="B3" s="129" t="s">
        <v>341</v>
      </c>
      <c r="C3" s="129" t="s">
        <v>342</v>
      </c>
      <c r="D3" s="136" t="s">
        <v>637</v>
      </c>
    </row>
    <row r="4" spans="1:4" ht="12.75">
      <c r="A4" s="129" t="s">
        <v>352</v>
      </c>
      <c r="B4" s="148">
        <v>64.8</v>
      </c>
      <c r="C4" s="148">
        <v>72</v>
      </c>
      <c r="D4" s="136"/>
    </row>
    <row r="5" spans="1:4" ht="12.75">
      <c r="A5" s="129" t="s">
        <v>353</v>
      </c>
      <c r="B5" s="148">
        <v>66</v>
      </c>
      <c r="C5" s="148">
        <v>73.2</v>
      </c>
      <c r="D5" s="136"/>
    </row>
    <row r="6" spans="1:4" ht="12.75">
      <c r="A6" s="129" t="s">
        <v>354</v>
      </c>
      <c r="B6" s="148">
        <v>69.6</v>
      </c>
      <c r="C6" s="148">
        <v>79.2</v>
      </c>
      <c r="D6" s="136"/>
    </row>
    <row r="7" spans="1:4" ht="12.75">
      <c r="A7" s="129" t="s">
        <v>638</v>
      </c>
      <c r="B7" s="148">
        <v>171.6</v>
      </c>
      <c r="C7" s="148">
        <v>171.6</v>
      </c>
      <c r="D7" s="136"/>
    </row>
    <row r="8" spans="1:4" ht="12.75">
      <c r="A8" s="129" t="s">
        <v>356</v>
      </c>
      <c r="B8" s="148">
        <v>96</v>
      </c>
      <c r="C8" s="148">
        <v>115.2</v>
      </c>
      <c r="D8" s="136"/>
    </row>
    <row r="9" spans="1:4" ht="12.75">
      <c r="A9" s="129" t="s">
        <v>639</v>
      </c>
      <c r="B9" s="148">
        <v>105.6</v>
      </c>
      <c r="C9" s="148">
        <v>127.2</v>
      </c>
      <c r="D9" s="136"/>
    </row>
    <row r="10" spans="1:4" ht="12.75">
      <c r="A10" s="129" t="s">
        <v>358</v>
      </c>
      <c r="B10" s="148">
        <v>105.6</v>
      </c>
      <c r="C10" s="148">
        <v>127.2</v>
      </c>
      <c r="D10" s="136"/>
    </row>
    <row r="11" spans="1:4" ht="12.75">
      <c r="A11" s="129" t="s">
        <v>640</v>
      </c>
      <c r="B11" s="148">
        <v>115.2</v>
      </c>
      <c r="C11" s="148">
        <v>138</v>
      </c>
      <c r="D11" s="136"/>
    </row>
    <row r="12" spans="1:4" ht="12.75">
      <c r="A12" s="129" t="s">
        <v>361</v>
      </c>
      <c r="B12" s="148">
        <v>115.2</v>
      </c>
      <c r="C12" s="148">
        <v>138</v>
      </c>
      <c r="D12" s="136"/>
    </row>
    <row r="13" spans="1:4" ht="12.75">
      <c r="A13" s="129" t="s">
        <v>364</v>
      </c>
      <c r="B13" s="148">
        <v>129.6</v>
      </c>
      <c r="C13" s="148">
        <v>144</v>
      </c>
      <c r="D13" s="136"/>
    </row>
    <row r="14" spans="1:4" ht="12.75">
      <c r="A14" s="129" t="s">
        <v>641</v>
      </c>
      <c r="B14" s="148">
        <v>126</v>
      </c>
      <c r="C14" s="148">
        <v>151.2</v>
      </c>
      <c r="D14" s="136"/>
    </row>
    <row r="15" spans="1:4" ht="12.75">
      <c r="A15" s="129" t="s">
        <v>642</v>
      </c>
      <c r="B15" s="148">
        <v>134.4</v>
      </c>
      <c r="C15" s="148">
        <v>162</v>
      </c>
      <c r="D15" s="136"/>
    </row>
    <row r="16" spans="1:4" ht="12.75">
      <c r="A16" s="129" t="s">
        <v>369</v>
      </c>
      <c r="B16" s="148">
        <v>271.2</v>
      </c>
      <c r="C16" s="148">
        <v>352.8</v>
      </c>
      <c r="D16" s="136"/>
    </row>
    <row r="17" spans="1:4" ht="12.75">
      <c r="A17" s="129" t="s">
        <v>371</v>
      </c>
      <c r="B17" s="148">
        <v>108</v>
      </c>
      <c r="C17" s="148">
        <v>120</v>
      </c>
      <c r="D17" s="136"/>
    </row>
    <row r="18" spans="1:4" ht="12.75">
      <c r="A18" s="129" t="s">
        <v>372</v>
      </c>
      <c r="B18" s="148">
        <v>151.2</v>
      </c>
      <c r="C18" s="148">
        <v>172.8</v>
      </c>
      <c r="D18" s="136"/>
    </row>
    <row r="19" spans="1:4" ht="12.75">
      <c r="A19" s="129" t="s">
        <v>373</v>
      </c>
      <c r="B19" s="148">
        <v>156</v>
      </c>
      <c r="C19" s="148">
        <v>187.2</v>
      </c>
      <c r="D19" s="136"/>
    </row>
    <row r="20" spans="1:4" ht="12.75">
      <c r="A20" s="129" t="s">
        <v>375</v>
      </c>
      <c r="B20" s="148">
        <v>198</v>
      </c>
      <c r="C20" s="148">
        <v>216</v>
      </c>
      <c r="D20" s="136"/>
    </row>
    <row r="21" spans="1:4" ht="12.75">
      <c r="A21" s="129" t="s">
        <v>376</v>
      </c>
      <c r="B21" s="148">
        <v>344.4</v>
      </c>
      <c r="C21" s="148">
        <v>447.6</v>
      </c>
      <c r="D21" s="136"/>
    </row>
    <row r="22" spans="1:4" ht="12.75">
      <c r="A22" s="129" t="s">
        <v>383</v>
      </c>
      <c r="B22" s="148">
        <v>234</v>
      </c>
      <c r="C22" s="148">
        <v>273.6</v>
      </c>
      <c r="D22" s="136"/>
    </row>
    <row r="23" spans="1:4" ht="12.75">
      <c r="A23" s="129" t="s">
        <v>643</v>
      </c>
      <c r="B23" s="148">
        <v>297.6</v>
      </c>
      <c r="C23" s="148">
        <v>483.6</v>
      </c>
      <c r="D23" s="136"/>
    </row>
    <row r="24" spans="1:4" ht="12.75">
      <c r="A24" s="129" t="s">
        <v>386</v>
      </c>
      <c r="B24" s="148">
        <v>396</v>
      </c>
      <c r="C24" s="148">
        <v>483.6</v>
      </c>
      <c r="D24" s="136"/>
    </row>
    <row r="25" spans="1:4" ht="12.75">
      <c r="A25" s="129" t="s">
        <v>644</v>
      </c>
      <c r="B25" s="148">
        <v>458.4</v>
      </c>
      <c r="C25" s="148">
        <v>492</v>
      </c>
      <c r="D25" s="136"/>
    </row>
    <row r="26" spans="1:4" ht="12.75">
      <c r="A26" s="129" t="s">
        <v>390</v>
      </c>
      <c r="B26" s="148">
        <v>570</v>
      </c>
      <c r="C26" s="148">
        <v>615.6</v>
      </c>
      <c r="D26" s="136"/>
    </row>
    <row r="27" spans="1:4" ht="12.75">
      <c r="A27" s="129" t="s">
        <v>645</v>
      </c>
      <c r="B27" s="148">
        <v>669.6</v>
      </c>
      <c r="C27" s="148">
        <v>748.8</v>
      </c>
      <c r="D27" s="136"/>
    </row>
    <row r="28" spans="1:4" ht="12.75">
      <c r="A28" s="129" t="s">
        <v>397</v>
      </c>
      <c r="B28" s="148">
        <v>816</v>
      </c>
      <c r="C28" s="148">
        <v>975.6</v>
      </c>
      <c r="D28" s="136"/>
    </row>
    <row r="29" spans="1:4" ht="12.75">
      <c r="A29" s="129" t="s">
        <v>646</v>
      </c>
      <c r="B29" s="148">
        <v>984</v>
      </c>
      <c r="C29" s="148">
        <v>1125.6</v>
      </c>
      <c r="D29" s="136"/>
    </row>
    <row r="30" spans="1:4" ht="12.75">
      <c r="A30" s="129" t="s">
        <v>647</v>
      </c>
      <c r="B30" s="148">
        <v>849.6</v>
      </c>
      <c r="C30" s="148">
        <v>948</v>
      </c>
      <c r="D30" s="136"/>
    </row>
    <row r="31" spans="1:4" ht="12.75">
      <c r="A31" s="129" t="s">
        <v>400</v>
      </c>
      <c r="B31" s="148">
        <v>1056</v>
      </c>
      <c r="C31" s="148">
        <v>1284</v>
      </c>
      <c r="D31" s="136"/>
    </row>
    <row r="32" spans="1:4" ht="12.75">
      <c r="A32" s="129" t="s">
        <v>648</v>
      </c>
      <c r="B32" s="148">
        <v>864</v>
      </c>
      <c r="C32" s="148">
        <v>984</v>
      </c>
      <c r="D32" s="136"/>
    </row>
    <row r="33" spans="1:4" ht="12.75">
      <c r="A33" s="129" t="s">
        <v>649</v>
      </c>
      <c r="B33" s="148">
        <v>1044</v>
      </c>
      <c r="C33" s="148">
        <v>1128</v>
      </c>
      <c r="D33" s="136"/>
    </row>
    <row r="34" spans="1:4" ht="12.75">
      <c r="A34" s="129" t="s">
        <v>403</v>
      </c>
      <c r="B34" s="148">
        <v>1260</v>
      </c>
      <c r="C34" s="148">
        <v>1416</v>
      </c>
      <c r="D34" s="136"/>
    </row>
    <row r="35" spans="1:4" ht="12.75">
      <c r="A35" s="129" t="s">
        <v>650</v>
      </c>
      <c r="B35" s="148">
        <v>1644</v>
      </c>
      <c r="C35" s="148">
        <v>1900.8</v>
      </c>
      <c r="D35" s="136"/>
    </row>
    <row r="36" spans="1:4" ht="12.75">
      <c r="A36" s="129" t="s">
        <v>407</v>
      </c>
      <c r="B36" s="148">
        <v>1908</v>
      </c>
      <c r="C36" s="148">
        <v>1965.6</v>
      </c>
      <c r="D36" s="136"/>
    </row>
    <row r="37" spans="1:4" ht="12.75">
      <c r="A37" s="129" t="s">
        <v>409</v>
      </c>
      <c r="B37" s="148">
        <v>3168</v>
      </c>
      <c r="C37" s="148">
        <v>4356</v>
      </c>
      <c r="D37" s="136"/>
    </row>
    <row r="38" spans="1:4" ht="12.75">
      <c r="A38" s="129" t="s">
        <v>651</v>
      </c>
      <c r="B38" s="148">
        <v>4680</v>
      </c>
      <c r="C38" s="148">
        <v>6084</v>
      </c>
      <c r="D38" s="136"/>
    </row>
    <row r="39" spans="1:4" ht="12.75">
      <c r="A39" s="129" t="s">
        <v>652</v>
      </c>
      <c r="B39" s="148">
        <v>6960</v>
      </c>
      <c r="C39" s="148">
        <v>8280</v>
      </c>
      <c r="D39" s="136"/>
    </row>
    <row r="40" spans="1:4" ht="12.75">
      <c r="A40" s="129" t="s">
        <v>653</v>
      </c>
      <c r="B40" s="148">
        <v>7320</v>
      </c>
      <c r="C40" s="148">
        <v>9396</v>
      </c>
      <c r="D40" s="136"/>
    </row>
    <row r="41" spans="1:4" ht="12.75">
      <c r="A41" s="129" t="s">
        <v>654</v>
      </c>
      <c r="B41" s="148">
        <v>8280</v>
      </c>
      <c r="C41" s="148">
        <v>10296</v>
      </c>
      <c r="D41" s="136"/>
    </row>
    <row r="42" spans="1:4" ht="12.75">
      <c r="A42" s="129" t="s">
        <v>655</v>
      </c>
      <c r="B42" s="148">
        <v>18720</v>
      </c>
      <c r="C42" s="148">
        <v>22464</v>
      </c>
      <c r="D42" s="136"/>
    </row>
    <row r="43" spans="1:4" ht="12.75">
      <c r="A43" s="129" t="s">
        <v>656</v>
      </c>
      <c r="B43" s="148">
        <v>27600</v>
      </c>
      <c r="C43" s="148">
        <v>33120</v>
      </c>
      <c r="D43" s="136"/>
    </row>
    <row r="44" spans="1:4" ht="12.75">
      <c r="A44" s="129" t="s">
        <v>657</v>
      </c>
      <c r="B44" s="148">
        <v>33120</v>
      </c>
      <c r="C44" s="148">
        <v>36288</v>
      </c>
      <c r="D44" s="136"/>
    </row>
    <row r="46" spans="1:4" ht="12.75">
      <c r="A46" s="144" t="s">
        <v>335</v>
      </c>
      <c r="B46" s="149"/>
      <c r="C46" s="150"/>
      <c r="D46" s="150"/>
    </row>
    <row r="47" spans="1:4" ht="12.75">
      <c r="A47" t="s">
        <v>336</v>
      </c>
      <c r="B47" s="149"/>
      <c r="C47" s="150"/>
      <c r="D47" s="150"/>
    </row>
    <row r="48" spans="2:4" ht="12.75">
      <c r="B48" s="149"/>
      <c r="C48" s="150"/>
      <c r="D48" s="150"/>
    </row>
    <row r="49" spans="1:4" ht="12.75">
      <c r="A49" t="s">
        <v>337</v>
      </c>
      <c r="B49" s="149"/>
      <c r="C49" s="150"/>
      <c r="D49" s="150"/>
    </row>
    <row r="50" spans="1:4" ht="12.75">
      <c r="A50" t="s">
        <v>338</v>
      </c>
      <c r="B50" s="149"/>
      <c r="C50" s="150"/>
      <c r="D50" s="150"/>
    </row>
    <row r="51" spans="2:4" ht="12.75">
      <c r="B51" s="149"/>
      <c r="C51" s="150"/>
      <c r="D51" s="150"/>
    </row>
    <row r="52" spans="1:4" ht="12.75">
      <c r="A52" t="s">
        <v>330</v>
      </c>
      <c r="B52" s="149"/>
      <c r="C52" s="150"/>
      <c r="D52" s="150"/>
    </row>
    <row r="53" spans="2:4" ht="12.75">
      <c r="B53" s="149"/>
      <c r="C53" s="150"/>
      <c r="D53" s="150"/>
    </row>
    <row r="54" spans="1:4" ht="12.75">
      <c r="A54" t="s">
        <v>331</v>
      </c>
      <c r="B54" s="149"/>
      <c r="C54" s="150"/>
      <c r="D54" s="150"/>
    </row>
    <row r="55" spans="2:4" ht="12.75">
      <c r="B55" s="149"/>
      <c r="C55" s="150"/>
      <c r="D55" s="150"/>
    </row>
    <row r="56" spans="1:4" ht="12.75">
      <c r="A56" t="s">
        <v>332</v>
      </c>
      <c r="B56" s="149"/>
      <c r="C56" s="150"/>
      <c r="D56" s="150"/>
    </row>
  </sheetData>
  <sheetProtection/>
  <mergeCells count="3">
    <mergeCell ref="A1:D1"/>
    <mergeCell ref="A2:A3"/>
    <mergeCell ref="B2:D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57"/>
  </sheetPr>
  <dimension ref="A1:N78"/>
  <sheetViews>
    <sheetView zoomScalePageLayoutView="0" workbookViewId="0" topLeftCell="A1">
      <selection activeCell="P23" sqref="P23"/>
    </sheetView>
  </sheetViews>
  <sheetFormatPr defaultColWidth="9.00390625" defaultRowHeight="12.75"/>
  <sheetData>
    <row r="1" spans="1:14" ht="15.75">
      <c r="A1" s="964" t="s">
        <v>658</v>
      </c>
      <c r="B1" s="965"/>
      <c r="C1" s="965"/>
      <c r="D1" s="965"/>
      <c r="E1" s="965"/>
      <c r="F1" s="965"/>
      <c r="G1" s="965"/>
      <c r="H1" s="965"/>
      <c r="I1" s="965"/>
      <c r="J1" s="965"/>
      <c r="K1" s="965"/>
      <c r="L1" s="965"/>
      <c r="M1" s="965"/>
      <c r="N1" s="966"/>
    </row>
    <row r="2" spans="1:14" ht="12.75">
      <c r="A2" s="959" t="s">
        <v>659</v>
      </c>
      <c r="B2" s="151" t="s">
        <v>660</v>
      </c>
      <c r="C2" s="151" t="s">
        <v>661</v>
      </c>
      <c r="D2" s="151" t="s">
        <v>662</v>
      </c>
      <c r="E2" s="151" t="s">
        <v>663</v>
      </c>
      <c r="F2" s="151" t="s">
        <v>664</v>
      </c>
      <c r="G2" s="151" t="s">
        <v>665</v>
      </c>
      <c r="H2" s="151" t="s">
        <v>666</v>
      </c>
      <c r="I2" s="151" t="s">
        <v>667</v>
      </c>
      <c r="J2" s="151" t="s">
        <v>668</v>
      </c>
      <c r="K2" s="151" t="s">
        <v>669</v>
      </c>
      <c r="L2" s="151" t="s">
        <v>670</v>
      </c>
      <c r="M2" s="151" t="s">
        <v>671</v>
      </c>
      <c r="N2" s="152" t="s">
        <v>672</v>
      </c>
    </row>
    <row r="3" spans="1:14" ht="12.75">
      <c r="A3" s="960"/>
      <c r="B3" s="961" t="s">
        <v>789</v>
      </c>
      <c r="C3" s="962"/>
      <c r="D3" s="962"/>
      <c r="E3" s="962"/>
      <c r="F3" s="962"/>
      <c r="G3" s="962"/>
      <c r="H3" s="962"/>
      <c r="I3" s="962"/>
      <c r="J3" s="962"/>
      <c r="K3" s="962"/>
      <c r="L3" s="962"/>
      <c r="M3" s="962"/>
      <c r="N3" s="963"/>
    </row>
    <row r="4" spans="1:14" ht="12.75">
      <c r="A4" s="147">
        <v>60</v>
      </c>
      <c r="B4" s="148">
        <v>4.08</v>
      </c>
      <c r="C4" s="148">
        <v>5.04</v>
      </c>
      <c r="D4" s="148">
        <v>5.88</v>
      </c>
      <c r="E4" s="148">
        <v>7.44</v>
      </c>
      <c r="F4" s="148">
        <v>8.04</v>
      </c>
      <c r="G4" s="148">
        <v>9.72</v>
      </c>
      <c r="H4" s="148">
        <v>10.44</v>
      </c>
      <c r="I4" s="148">
        <v>12.96</v>
      </c>
      <c r="J4" s="148">
        <v>0</v>
      </c>
      <c r="K4" s="148">
        <v>0</v>
      </c>
      <c r="L4" s="148">
        <v>0</v>
      </c>
      <c r="M4" s="148">
        <v>0</v>
      </c>
      <c r="N4" s="153">
        <v>0</v>
      </c>
    </row>
    <row r="5" spans="1:14" ht="12.75">
      <c r="A5" s="147">
        <v>70</v>
      </c>
      <c r="B5" s="148">
        <v>4.8</v>
      </c>
      <c r="C5" s="148">
        <v>5.88</v>
      </c>
      <c r="D5" s="148">
        <v>6.24</v>
      </c>
      <c r="E5" s="148">
        <v>7.8</v>
      </c>
      <c r="F5" s="148">
        <v>9.36</v>
      </c>
      <c r="G5" s="148">
        <v>11.28</v>
      </c>
      <c r="H5" s="148">
        <v>12.12</v>
      </c>
      <c r="I5" s="148">
        <v>15.12</v>
      </c>
      <c r="J5" s="148">
        <v>0</v>
      </c>
      <c r="K5" s="148">
        <v>0</v>
      </c>
      <c r="L5" s="148">
        <v>0</v>
      </c>
      <c r="M5" s="148">
        <v>0</v>
      </c>
      <c r="N5" s="153">
        <v>0</v>
      </c>
    </row>
    <row r="6" spans="1:14" ht="12.75">
      <c r="A6" s="147">
        <v>75</v>
      </c>
      <c r="B6" s="148">
        <v>5.16</v>
      </c>
      <c r="C6" s="148">
        <v>6.24</v>
      </c>
      <c r="D6" s="148">
        <v>6.72</v>
      </c>
      <c r="E6" s="148">
        <v>8.4</v>
      </c>
      <c r="F6" s="148">
        <v>9.96</v>
      </c>
      <c r="G6" s="148">
        <v>12.12</v>
      </c>
      <c r="H6" s="148">
        <v>12.96</v>
      </c>
      <c r="I6" s="148">
        <v>16.32</v>
      </c>
      <c r="J6" s="148">
        <v>0</v>
      </c>
      <c r="K6" s="148">
        <v>0</v>
      </c>
      <c r="L6" s="148">
        <v>0</v>
      </c>
      <c r="M6" s="148">
        <v>0</v>
      </c>
      <c r="N6" s="153">
        <v>0</v>
      </c>
    </row>
    <row r="7" spans="1:14" ht="12.75">
      <c r="A7" s="147">
        <v>80</v>
      </c>
      <c r="B7" s="148">
        <v>5.52</v>
      </c>
      <c r="C7" s="148">
        <v>6.72</v>
      </c>
      <c r="D7" s="148">
        <v>7.08</v>
      </c>
      <c r="E7" s="148">
        <v>9</v>
      </c>
      <c r="F7" s="148">
        <v>10.68</v>
      </c>
      <c r="G7" s="148">
        <v>12.84</v>
      </c>
      <c r="H7" s="148">
        <v>13.92</v>
      </c>
      <c r="I7" s="148">
        <v>17.28</v>
      </c>
      <c r="J7" s="148">
        <v>22.68</v>
      </c>
      <c r="K7" s="148">
        <v>40.92</v>
      </c>
      <c r="L7" s="148">
        <v>57.84</v>
      </c>
      <c r="M7" s="148">
        <v>69.72</v>
      </c>
      <c r="N7" s="153">
        <v>79.8</v>
      </c>
    </row>
    <row r="8" spans="1:14" ht="12.75">
      <c r="A8" s="147">
        <v>90</v>
      </c>
      <c r="B8" s="148">
        <v>5.64</v>
      </c>
      <c r="C8" s="148">
        <v>7.44</v>
      </c>
      <c r="D8" s="148">
        <v>7.92</v>
      </c>
      <c r="E8" s="148">
        <v>9.96</v>
      </c>
      <c r="F8" s="148">
        <v>10.8</v>
      </c>
      <c r="G8" s="148">
        <v>14.4</v>
      </c>
      <c r="H8" s="148">
        <v>15.72</v>
      </c>
      <c r="I8" s="148">
        <v>19.56</v>
      </c>
      <c r="J8" s="148">
        <v>25.44</v>
      </c>
      <c r="K8" s="148">
        <v>46.2</v>
      </c>
      <c r="L8" s="148">
        <v>65.04</v>
      </c>
      <c r="M8" s="148">
        <v>78.36</v>
      </c>
      <c r="N8" s="153">
        <v>89.76</v>
      </c>
    </row>
    <row r="9" spans="1:14" ht="12.75">
      <c r="A9" s="147">
        <v>100</v>
      </c>
      <c r="B9" s="148">
        <v>6.24</v>
      </c>
      <c r="C9" s="148">
        <v>7.56</v>
      </c>
      <c r="D9" s="148">
        <v>9</v>
      </c>
      <c r="E9" s="148">
        <v>11.16</v>
      </c>
      <c r="F9" s="148">
        <v>12.12</v>
      </c>
      <c r="G9" s="148">
        <v>14.52</v>
      </c>
      <c r="H9" s="148">
        <v>17.28</v>
      </c>
      <c r="I9" s="148">
        <v>21.72</v>
      </c>
      <c r="J9" s="148">
        <v>28.44</v>
      </c>
      <c r="K9" s="148">
        <v>51.24</v>
      </c>
      <c r="L9" s="148">
        <v>72.36</v>
      </c>
      <c r="M9" s="148">
        <v>87.12</v>
      </c>
      <c r="N9" s="153">
        <v>99.72</v>
      </c>
    </row>
    <row r="10" spans="1:14" ht="12.75">
      <c r="A10" s="147">
        <v>110</v>
      </c>
      <c r="B10" s="148">
        <v>6.96</v>
      </c>
      <c r="C10" s="148">
        <v>8.28</v>
      </c>
      <c r="D10" s="148">
        <v>9.12</v>
      </c>
      <c r="E10" s="148">
        <v>12.24</v>
      </c>
      <c r="F10" s="148">
        <v>13.32</v>
      </c>
      <c r="G10" s="148">
        <v>15.96</v>
      </c>
      <c r="H10" s="148">
        <v>17.28</v>
      </c>
      <c r="I10" s="148">
        <v>23.52</v>
      </c>
      <c r="J10" s="148">
        <v>31.2</v>
      </c>
      <c r="K10" s="148">
        <v>56.4</v>
      </c>
      <c r="L10" s="148">
        <v>79.44</v>
      </c>
      <c r="M10" s="148">
        <v>95.76</v>
      </c>
      <c r="N10" s="153">
        <v>109.68</v>
      </c>
    </row>
    <row r="11" spans="1:14" ht="12.75">
      <c r="A11" s="147">
        <v>120</v>
      </c>
      <c r="B11" s="148">
        <v>7.68</v>
      </c>
      <c r="C11" s="148">
        <v>9.12</v>
      </c>
      <c r="D11" s="148">
        <v>9.72</v>
      </c>
      <c r="E11" s="148">
        <v>13.44</v>
      </c>
      <c r="F11" s="148">
        <v>14.52</v>
      </c>
      <c r="G11" s="148">
        <v>17.52</v>
      </c>
      <c r="H11" s="148">
        <v>18.84</v>
      </c>
      <c r="I11" s="148">
        <v>23.64</v>
      </c>
      <c r="J11" s="148">
        <v>33.96</v>
      </c>
      <c r="K11" s="148">
        <v>61.56</v>
      </c>
      <c r="L11" s="148">
        <v>86.64</v>
      </c>
      <c r="M11" s="148">
        <v>104.4</v>
      </c>
      <c r="N11" s="153">
        <v>119.76</v>
      </c>
    </row>
    <row r="12" spans="1:14" ht="12.75">
      <c r="A12" s="147">
        <v>130</v>
      </c>
      <c r="B12" s="148">
        <v>8.28</v>
      </c>
      <c r="C12" s="148">
        <v>9.84</v>
      </c>
      <c r="D12" s="148">
        <v>10.56</v>
      </c>
      <c r="E12" s="148">
        <v>15.12</v>
      </c>
      <c r="F12" s="148">
        <v>15.84</v>
      </c>
      <c r="G12" s="148">
        <v>18.84</v>
      </c>
      <c r="H12" s="148">
        <v>20.4</v>
      </c>
      <c r="I12" s="148">
        <v>25.56</v>
      </c>
      <c r="J12" s="148">
        <v>35.28</v>
      </c>
      <c r="K12" s="148">
        <v>66.6</v>
      </c>
      <c r="L12" s="148">
        <v>93.96</v>
      </c>
      <c r="M12" s="148">
        <v>113.16</v>
      </c>
      <c r="N12" s="153">
        <v>129.6</v>
      </c>
    </row>
    <row r="13" spans="1:14" ht="12.75">
      <c r="A13" s="147">
        <v>140</v>
      </c>
      <c r="B13" s="148">
        <v>8.88</v>
      </c>
      <c r="C13" s="148">
        <v>10.56</v>
      </c>
      <c r="D13" s="148">
        <v>11.4</v>
      </c>
      <c r="E13" s="148">
        <v>16.32</v>
      </c>
      <c r="F13" s="148">
        <v>16.08</v>
      </c>
      <c r="G13" s="148">
        <v>19.44</v>
      </c>
      <c r="H13" s="148">
        <v>22.08</v>
      </c>
      <c r="I13" s="148">
        <v>27.6</v>
      </c>
      <c r="J13" s="148">
        <v>36</v>
      </c>
      <c r="K13" s="148">
        <v>68.52</v>
      </c>
      <c r="L13" s="148">
        <v>101.16</v>
      </c>
      <c r="M13" s="148">
        <v>121.8</v>
      </c>
      <c r="N13" s="153">
        <v>139.68</v>
      </c>
    </row>
    <row r="14" spans="1:14" ht="12.75">
      <c r="A14" s="147">
        <v>150</v>
      </c>
      <c r="B14" s="148">
        <v>9.48</v>
      </c>
      <c r="C14" s="148">
        <v>11.4</v>
      </c>
      <c r="D14" s="148">
        <v>12.12</v>
      </c>
      <c r="E14" s="148">
        <v>17.28</v>
      </c>
      <c r="F14" s="148">
        <v>16.32</v>
      </c>
      <c r="G14" s="148">
        <v>19.8</v>
      </c>
      <c r="H14" s="148">
        <v>23.52</v>
      </c>
      <c r="I14" s="148">
        <v>29.52</v>
      </c>
      <c r="J14" s="148">
        <v>38.64</v>
      </c>
      <c r="K14" s="148">
        <v>69.84</v>
      </c>
      <c r="L14" s="148">
        <v>103.92</v>
      </c>
      <c r="M14" s="148">
        <v>130.56</v>
      </c>
      <c r="N14" s="153">
        <v>149.52</v>
      </c>
    </row>
    <row r="15" spans="1:14" ht="12.75">
      <c r="A15" s="147">
        <v>160</v>
      </c>
      <c r="B15" s="148">
        <v>10.08</v>
      </c>
      <c r="C15" s="148">
        <v>12.12</v>
      </c>
      <c r="D15" s="148">
        <v>12.96</v>
      </c>
      <c r="E15" s="148">
        <v>18.6</v>
      </c>
      <c r="F15" s="148">
        <v>16.68</v>
      </c>
      <c r="G15" s="148">
        <v>20.28</v>
      </c>
      <c r="H15" s="148">
        <v>24.84</v>
      </c>
      <c r="I15" s="148">
        <v>31.44</v>
      </c>
      <c r="J15" s="148">
        <v>41.04</v>
      </c>
      <c r="K15" s="148">
        <v>70.68</v>
      </c>
      <c r="L15" s="148">
        <v>105</v>
      </c>
      <c r="M15" s="148">
        <v>139.2</v>
      </c>
      <c r="N15" s="153">
        <v>159.6</v>
      </c>
    </row>
    <row r="16" spans="1:14" ht="12.75">
      <c r="A16" s="147">
        <v>170</v>
      </c>
      <c r="B16" s="148">
        <v>10.68</v>
      </c>
      <c r="C16" s="148">
        <v>12.84</v>
      </c>
      <c r="D16" s="148">
        <v>13.8</v>
      </c>
      <c r="E16" s="148">
        <v>19.8</v>
      </c>
      <c r="F16" s="148">
        <v>17.88</v>
      </c>
      <c r="G16" s="148">
        <v>21.48</v>
      </c>
      <c r="H16" s="148">
        <v>26.4</v>
      </c>
      <c r="I16" s="148">
        <v>33.6</v>
      </c>
      <c r="J16" s="148">
        <v>43.8</v>
      </c>
      <c r="K16" s="148">
        <v>71.52</v>
      </c>
      <c r="L16" s="148">
        <v>111.72</v>
      </c>
      <c r="M16" s="148">
        <v>147.84</v>
      </c>
      <c r="N16" s="153">
        <v>169.56</v>
      </c>
    </row>
    <row r="17" spans="1:14" ht="12.75">
      <c r="A17" s="147">
        <v>180</v>
      </c>
      <c r="B17" s="148">
        <v>11.4</v>
      </c>
      <c r="C17" s="148">
        <v>13.68</v>
      </c>
      <c r="D17" s="148">
        <v>14.52</v>
      </c>
      <c r="E17" s="148">
        <v>21</v>
      </c>
      <c r="F17" s="148">
        <v>18.84</v>
      </c>
      <c r="G17" s="148">
        <v>22.68</v>
      </c>
      <c r="H17" s="148">
        <v>27.84</v>
      </c>
      <c r="I17" s="148">
        <v>37.32</v>
      </c>
      <c r="J17" s="148">
        <v>46.2</v>
      </c>
      <c r="K17" s="148">
        <v>72.48</v>
      </c>
      <c r="L17" s="148">
        <v>118.2</v>
      </c>
      <c r="M17" s="148">
        <v>148.92</v>
      </c>
      <c r="N17" s="153">
        <v>179.52</v>
      </c>
    </row>
    <row r="18" spans="1:14" ht="12.75">
      <c r="A18" s="147">
        <v>190</v>
      </c>
      <c r="B18" s="148">
        <v>12</v>
      </c>
      <c r="C18" s="148">
        <v>14.4</v>
      </c>
      <c r="D18" s="148">
        <v>15.36</v>
      </c>
      <c r="E18" s="148">
        <v>22.08</v>
      </c>
      <c r="F18" s="148">
        <v>19.92</v>
      </c>
      <c r="G18" s="148">
        <v>24</v>
      </c>
      <c r="H18" s="148">
        <v>29.52</v>
      </c>
      <c r="I18" s="148">
        <v>41.04</v>
      </c>
      <c r="J18" s="148">
        <v>50.4</v>
      </c>
      <c r="K18" s="148">
        <v>73.32</v>
      </c>
      <c r="L18" s="148">
        <v>121.32</v>
      </c>
      <c r="M18" s="148">
        <v>150.24</v>
      </c>
      <c r="N18" s="153">
        <v>189.48</v>
      </c>
    </row>
    <row r="19" spans="1:14" ht="12.75">
      <c r="A19" s="147">
        <v>200</v>
      </c>
      <c r="B19" s="148">
        <v>12.6</v>
      </c>
      <c r="C19" s="148">
        <v>15</v>
      </c>
      <c r="D19" s="148">
        <v>16.2</v>
      </c>
      <c r="E19" s="148">
        <v>23.28</v>
      </c>
      <c r="F19" s="148">
        <v>21.24</v>
      </c>
      <c r="G19" s="148">
        <v>25.56</v>
      </c>
      <c r="H19" s="148">
        <v>31.08</v>
      </c>
      <c r="I19" s="148">
        <v>43.08</v>
      </c>
      <c r="J19" s="148">
        <v>53.04</v>
      </c>
      <c r="K19" s="148">
        <v>74.04</v>
      </c>
      <c r="L19" s="148">
        <v>124.68</v>
      </c>
      <c r="M19" s="148">
        <v>158.16</v>
      </c>
      <c r="N19" s="153">
        <v>199.44</v>
      </c>
    </row>
    <row r="20" spans="1:14" ht="12.75">
      <c r="A20" s="147">
        <v>210</v>
      </c>
      <c r="B20" s="148">
        <v>14.52</v>
      </c>
      <c r="C20" s="148">
        <v>17.28</v>
      </c>
      <c r="D20" s="148">
        <v>16.92</v>
      </c>
      <c r="E20" s="148">
        <v>24.48</v>
      </c>
      <c r="F20" s="148">
        <v>22.32</v>
      </c>
      <c r="G20" s="148">
        <v>26.88</v>
      </c>
      <c r="H20" s="148">
        <v>32.52</v>
      </c>
      <c r="I20" s="148">
        <v>45.36</v>
      </c>
      <c r="J20" s="148">
        <v>55.68</v>
      </c>
      <c r="K20" s="148">
        <v>77.76</v>
      </c>
      <c r="L20" s="148">
        <v>127.92</v>
      </c>
      <c r="M20" s="148">
        <v>166.08</v>
      </c>
      <c r="N20" s="153">
        <v>209.4</v>
      </c>
    </row>
    <row r="21" spans="1:14" ht="12.75">
      <c r="A21" s="147">
        <v>220</v>
      </c>
      <c r="B21" s="148">
        <v>15.12</v>
      </c>
      <c r="C21" s="148">
        <v>18.12</v>
      </c>
      <c r="D21" s="148">
        <v>17.88</v>
      </c>
      <c r="E21" s="148">
        <v>25.44</v>
      </c>
      <c r="F21" s="148">
        <v>23.28</v>
      </c>
      <c r="G21" s="148">
        <v>28.08</v>
      </c>
      <c r="H21" s="148">
        <v>34.2</v>
      </c>
      <c r="I21" s="148">
        <v>47.52</v>
      </c>
      <c r="J21" s="148">
        <v>58.32</v>
      </c>
      <c r="K21" s="148">
        <v>81.48</v>
      </c>
      <c r="L21" s="148">
        <v>131.16</v>
      </c>
      <c r="M21" s="148">
        <v>174</v>
      </c>
      <c r="N21" s="153">
        <v>219.36</v>
      </c>
    </row>
    <row r="22" spans="1:14" ht="12.75">
      <c r="A22" s="147">
        <v>230</v>
      </c>
      <c r="B22" s="148">
        <v>15.96</v>
      </c>
      <c r="C22" s="148">
        <v>18.96</v>
      </c>
      <c r="D22" s="148">
        <v>18.6</v>
      </c>
      <c r="E22" s="148">
        <v>26.76</v>
      </c>
      <c r="F22" s="148">
        <v>24.48</v>
      </c>
      <c r="G22" s="148">
        <v>29.4</v>
      </c>
      <c r="H22" s="148">
        <v>35.76</v>
      </c>
      <c r="I22" s="148">
        <v>49.68</v>
      </c>
      <c r="J22" s="148">
        <v>66.48</v>
      </c>
      <c r="K22" s="148">
        <v>85.2</v>
      </c>
      <c r="L22" s="148">
        <v>133.32</v>
      </c>
      <c r="M22" s="148">
        <v>181.8</v>
      </c>
      <c r="N22" s="153">
        <v>229.32</v>
      </c>
    </row>
    <row r="23" spans="1:14" ht="12.75">
      <c r="A23" s="147">
        <v>240</v>
      </c>
      <c r="B23" s="148">
        <v>16.56</v>
      </c>
      <c r="C23" s="148">
        <v>19.92</v>
      </c>
      <c r="D23" s="148">
        <v>21.24</v>
      </c>
      <c r="E23" s="148">
        <v>30.6</v>
      </c>
      <c r="F23" s="148">
        <v>27.96</v>
      </c>
      <c r="G23" s="148">
        <v>33.72</v>
      </c>
      <c r="H23" s="148">
        <v>37.2</v>
      </c>
      <c r="I23" s="148">
        <v>51.84</v>
      </c>
      <c r="J23" s="148">
        <v>69.36</v>
      </c>
      <c r="K23" s="148">
        <v>88.8</v>
      </c>
      <c r="L23" s="148">
        <v>134.4</v>
      </c>
      <c r="M23" s="148">
        <v>189.72</v>
      </c>
      <c r="N23" s="153">
        <v>239.28</v>
      </c>
    </row>
    <row r="24" spans="1:14" ht="12.75">
      <c r="A24" s="147">
        <v>250</v>
      </c>
      <c r="B24" s="148">
        <v>17.28</v>
      </c>
      <c r="C24" s="148">
        <v>20.64</v>
      </c>
      <c r="D24" s="148">
        <v>22.32</v>
      </c>
      <c r="E24" s="148">
        <v>31.92</v>
      </c>
      <c r="F24" s="148">
        <v>29.16</v>
      </c>
      <c r="G24" s="148">
        <v>35.16</v>
      </c>
      <c r="H24" s="148">
        <v>38.76</v>
      </c>
      <c r="I24" s="148">
        <v>54</v>
      </c>
      <c r="J24" s="148">
        <v>72.24</v>
      </c>
      <c r="K24" s="148">
        <v>93.84</v>
      </c>
      <c r="L24" s="148">
        <v>140.04</v>
      </c>
      <c r="M24" s="148">
        <v>197.64</v>
      </c>
      <c r="N24" s="153">
        <v>249.24</v>
      </c>
    </row>
    <row r="25" spans="1:14" ht="12.75">
      <c r="A25" s="147">
        <v>260</v>
      </c>
      <c r="B25" s="148">
        <v>18.12</v>
      </c>
      <c r="C25" s="148">
        <v>21.48</v>
      </c>
      <c r="D25" s="148">
        <v>23.16</v>
      </c>
      <c r="E25" s="148">
        <v>33.24</v>
      </c>
      <c r="F25" s="148">
        <v>30.36</v>
      </c>
      <c r="G25" s="148">
        <v>36.48</v>
      </c>
      <c r="H25" s="148">
        <v>44.4</v>
      </c>
      <c r="I25" s="148">
        <v>56.16</v>
      </c>
      <c r="J25" s="148">
        <v>75.12</v>
      </c>
      <c r="K25" s="148">
        <v>97.44</v>
      </c>
      <c r="L25" s="148">
        <v>147.84</v>
      </c>
      <c r="M25" s="148">
        <v>219.12</v>
      </c>
      <c r="N25" s="153">
        <v>259.2</v>
      </c>
    </row>
    <row r="26" spans="1:14" ht="12.75">
      <c r="A26" s="147">
        <v>270</v>
      </c>
      <c r="B26" s="148">
        <v>18.72</v>
      </c>
      <c r="C26" s="148">
        <v>22.32</v>
      </c>
      <c r="D26" s="148">
        <v>24</v>
      </c>
      <c r="E26" s="148">
        <v>34.32</v>
      </c>
      <c r="F26" s="148">
        <v>31.44</v>
      </c>
      <c r="G26" s="148">
        <v>37.92</v>
      </c>
      <c r="H26" s="148">
        <v>46.08</v>
      </c>
      <c r="I26" s="148">
        <v>58.32</v>
      </c>
      <c r="J26" s="148">
        <v>78</v>
      </c>
      <c r="K26" s="148">
        <v>101.28</v>
      </c>
      <c r="L26" s="148">
        <v>157.92</v>
      </c>
      <c r="M26" s="148">
        <v>240.36</v>
      </c>
      <c r="N26" s="153">
        <v>269.28</v>
      </c>
    </row>
    <row r="27" spans="1:14" ht="12.75">
      <c r="A27" s="147">
        <v>280</v>
      </c>
      <c r="B27" s="148">
        <v>19.44</v>
      </c>
      <c r="C27" s="148">
        <v>23.16</v>
      </c>
      <c r="D27" s="148">
        <v>24.84</v>
      </c>
      <c r="E27" s="148">
        <v>35.76</v>
      </c>
      <c r="F27" s="148">
        <v>32.76</v>
      </c>
      <c r="G27" s="148">
        <v>39.48</v>
      </c>
      <c r="H27" s="148">
        <v>47.64</v>
      </c>
      <c r="I27" s="148">
        <v>66.48</v>
      </c>
      <c r="J27" s="148">
        <v>78.6</v>
      </c>
      <c r="K27" s="148">
        <v>105</v>
      </c>
      <c r="L27" s="148">
        <v>165.96</v>
      </c>
      <c r="M27" s="148">
        <v>249.24</v>
      </c>
      <c r="N27" s="153">
        <v>279.12</v>
      </c>
    </row>
    <row r="28" spans="1:14" ht="12.75">
      <c r="A28" s="147">
        <v>290</v>
      </c>
      <c r="B28" s="148">
        <v>20.16</v>
      </c>
      <c r="C28" s="148">
        <v>24</v>
      </c>
      <c r="D28" s="148">
        <v>25.68</v>
      </c>
      <c r="E28" s="148">
        <v>37.08</v>
      </c>
      <c r="F28" s="148">
        <v>33.84</v>
      </c>
      <c r="G28" s="148">
        <v>40.8</v>
      </c>
      <c r="H28" s="148">
        <v>49.44</v>
      </c>
      <c r="I28" s="148">
        <v>68.88</v>
      </c>
      <c r="J28" s="148">
        <v>79.2</v>
      </c>
      <c r="K28" s="148">
        <v>108.72</v>
      </c>
      <c r="L28" s="148">
        <v>171.96</v>
      </c>
      <c r="M28" s="148">
        <v>258.36</v>
      </c>
      <c r="N28" s="153">
        <v>289.2</v>
      </c>
    </row>
    <row r="29" spans="1:14" ht="12.75">
      <c r="A29" s="147">
        <v>300</v>
      </c>
      <c r="B29" s="148">
        <v>20.76</v>
      </c>
      <c r="C29" s="148">
        <v>24.72</v>
      </c>
      <c r="D29" s="148">
        <v>26.64</v>
      </c>
      <c r="E29" s="148">
        <v>38.28</v>
      </c>
      <c r="F29" s="148">
        <v>35.04</v>
      </c>
      <c r="G29" s="148">
        <v>42.24</v>
      </c>
      <c r="H29" s="148">
        <v>51.24</v>
      </c>
      <c r="I29" s="148">
        <v>71.16</v>
      </c>
      <c r="J29" s="148">
        <v>79.56</v>
      </c>
      <c r="K29" s="148">
        <v>112.44</v>
      </c>
      <c r="L29" s="148">
        <v>177.72</v>
      </c>
      <c r="M29" s="148">
        <v>267.24</v>
      </c>
      <c r="N29" s="153">
        <v>299.04</v>
      </c>
    </row>
    <row r="30" spans="1:14" ht="12.75">
      <c r="A30" s="147">
        <v>310</v>
      </c>
      <c r="B30" s="148">
        <v>0</v>
      </c>
      <c r="C30" s="148">
        <v>0</v>
      </c>
      <c r="D30" s="148">
        <v>0</v>
      </c>
      <c r="E30" s="148">
        <v>39.48</v>
      </c>
      <c r="F30" s="148">
        <v>36.12</v>
      </c>
      <c r="G30" s="148">
        <v>43.68</v>
      </c>
      <c r="H30" s="148">
        <v>52.8</v>
      </c>
      <c r="I30" s="148">
        <v>73.56</v>
      </c>
      <c r="J30" s="148">
        <v>81.12</v>
      </c>
      <c r="K30" s="148">
        <v>116.16</v>
      </c>
      <c r="L30" s="148">
        <v>183.72</v>
      </c>
      <c r="M30" s="148">
        <v>269.88</v>
      </c>
      <c r="N30" s="153">
        <v>309.12</v>
      </c>
    </row>
    <row r="31" spans="1:14" ht="12.75">
      <c r="A31" s="147">
        <v>320</v>
      </c>
      <c r="B31" s="148">
        <v>0</v>
      </c>
      <c r="C31" s="148">
        <v>0</v>
      </c>
      <c r="D31" s="148">
        <v>0</v>
      </c>
      <c r="E31" s="148">
        <v>40.8</v>
      </c>
      <c r="F31" s="148">
        <v>37.32</v>
      </c>
      <c r="G31" s="148">
        <v>44.88</v>
      </c>
      <c r="H31" s="148">
        <v>54.6</v>
      </c>
      <c r="I31" s="148">
        <v>76.08</v>
      </c>
      <c r="J31" s="148">
        <v>83.64</v>
      </c>
      <c r="K31" s="148">
        <v>120</v>
      </c>
      <c r="L31" s="148">
        <v>189.72</v>
      </c>
      <c r="M31" s="148">
        <v>278.52</v>
      </c>
      <c r="N31" s="153">
        <v>319.08</v>
      </c>
    </row>
    <row r="32" spans="1:14" ht="12.75">
      <c r="A32" s="147">
        <v>330</v>
      </c>
      <c r="B32" s="148">
        <v>0</v>
      </c>
      <c r="C32" s="148">
        <v>0</v>
      </c>
      <c r="D32" s="148">
        <v>0</v>
      </c>
      <c r="E32" s="148">
        <v>42.12</v>
      </c>
      <c r="F32" s="148">
        <v>38.52</v>
      </c>
      <c r="G32" s="148">
        <v>46.32</v>
      </c>
      <c r="H32" s="148">
        <v>56.28</v>
      </c>
      <c r="I32" s="148">
        <v>78.48</v>
      </c>
      <c r="J32" s="148">
        <v>86.28</v>
      </c>
      <c r="K32" s="148">
        <v>123.72</v>
      </c>
      <c r="L32" s="148">
        <v>195.72</v>
      </c>
      <c r="M32" s="148">
        <v>287.16</v>
      </c>
      <c r="N32" s="153">
        <v>329.04</v>
      </c>
    </row>
    <row r="33" spans="1:14" ht="12.75">
      <c r="A33" s="147">
        <v>340</v>
      </c>
      <c r="B33" s="148">
        <v>0</v>
      </c>
      <c r="C33" s="148">
        <v>0</v>
      </c>
      <c r="D33" s="148">
        <v>0</v>
      </c>
      <c r="E33" s="148">
        <v>43.32</v>
      </c>
      <c r="F33" s="148">
        <v>39.72</v>
      </c>
      <c r="G33" s="148">
        <v>47.64</v>
      </c>
      <c r="H33" s="148">
        <v>57.96</v>
      </c>
      <c r="I33" s="148">
        <v>80.76</v>
      </c>
      <c r="J33" s="148">
        <v>88.8</v>
      </c>
      <c r="K33" s="148">
        <v>127.44</v>
      </c>
      <c r="L33" s="148">
        <v>201.48</v>
      </c>
      <c r="M33" s="148">
        <v>295.92</v>
      </c>
      <c r="N33" s="153">
        <v>339</v>
      </c>
    </row>
    <row r="34" spans="1:14" ht="12.75">
      <c r="A34" s="147">
        <v>350</v>
      </c>
      <c r="B34" s="148">
        <v>0</v>
      </c>
      <c r="C34" s="148">
        <v>0</v>
      </c>
      <c r="D34" s="148">
        <v>0</v>
      </c>
      <c r="E34" s="148">
        <v>44.64</v>
      </c>
      <c r="F34" s="148">
        <v>40.8</v>
      </c>
      <c r="G34" s="148">
        <v>49.08</v>
      </c>
      <c r="H34" s="148">
        <v>59.64</v>
      </c>
      <c r="I34" s="148">
        <v>83.16</v>
      </c>
      <c r="J34" s="148">
        <v>100.68</v>
      </c>
      <c r="K34" s="148">
        <v>131.16</v>
      </c>
      <c r="L34" s="148">
        <v>207.48</v>
      </c>
      <c r="M34" s="148">
        <v>304.68</v>
      </c>
      <c r="N34" s="153">
        <v>348.96</v>
      </c>
    </row>
    <row r="35" spans="1:14" ht="12.75">
      <c r="A35" s="147">
        <v>360</v>
      </c>
      <c r="B35" s="148">
        <v>0</v>
      </c>
      <c r="C35" s="148">
        <v>0</v>
      </c>
      <c r="D35" s="148">
        <v>0</v>
      </c>
      <c r="E35" s="148">
        <v>45.96</v>
      </c>
      <c r="F35" s="148">
        <v>42</v>
      </c>
      <c r="G35" s="148">
        <v>50.52</v>
      </c>
      <c r="H35" s="148">
        <v>61.44</v>
      </c>
      <c r="I35" s="148">
        <v>85.56</v>
      </c>
      <c r="J35" s="148">
        <v>103.56</v>
      </c>
      <c r="K35" s="148">
        <v>135</v>
      </c>
      <c r="L35" s="148">
        <v>213.36</v>
      </c>
      <c r="M35" s="148">
        <v>313.32</v>
      </c>
      <c r="N35" s="153">
        <v>358.92</v>
      </c>
    </row>
    <row r="36" spans="1:14" ht="12.75">
      <c r="A36" s="147">
        <v>370</v>
      </c>
      <c r="B36" s="148">
        <v>0</v>
      </c>
      <c r="C36" s="148">
        <v>0</v>
      </c>
      <c r="D36" s="148">
        <v>0</v>
      </c>
      <c r="E36" s="148">
        <v>47.16</v>
      </c>
      <c r="F36" s="148">
        <v>43.08</v>
      </c>
      <c r="G36" s="148">
        <v>51.96</v>
      </c>
      <c r="H36" s="148">
        <v>63.12</v>
      </c>
      <c r="I36" s="148">
        <v>87.84</v>
      </c>
      <c r="J36" s="148">
        <v>106.56</v>
      </c>
      <c r="K36" s="148">
        <v>138.72</v>
      </c>
      <c r="L36" s="148">
        <v>219.36</v>
      </c>
      <c r="M36" s="148">
        <v>322.08</v>
      </c>
      <c r="N36" s="153">
        <v>369</v>
      </c>
    </row>
    <row r="37" spans="1:14" ht="12.75">
      <c r="A37" s="147">
        <v>380</v>
      </c>
      <c r="B37" s="148">
        <v>0</v>
      </c>
      <c r="C37" s="148">
        <v>0</v>
      </c>
      <c r="D37" s="148">
        <v>0</v>
      </c>
      <c r="E37" s="148">
        <v>48.48</v>
      </c>
      <c r="F37" s="148">
        <v>44.28</v>
      </c>
      <c r="G37" s="148">
        <v>53.4</v>
      </c>
      <c r="H37" s="148">
        <v>64.68</v>
      </c>
      <c r="I37" s="148">
        <v>90.24</v>
      </c>
      <c r="J37" s="148">
        <v>109.44</v>
      </c>
      <c r="K37" s="148">
        <v>142.44</v>
      </c>
      <c r="L37" s="148">
        <v>225.24</v>
      </c>
      <c r="M37" s="148">
        <v>330.72</v>
      </c>
      <c r="N37" s="153">
        <v>378.84</v>
      </c>
    </row>
    <row r="38" spans="1:14" ht="12.75">
      <c r="A38" s="147">
        <v>390</v>
      </c>
      <c r="B38" s="148">
        <v>0</v>
      </c>
      <c r="C38" s="148">
        <v>0</v>
      </c>
      <c r="D38" s="148">
        <v>0</v>
      </c>
      <c r="E38" s="148">
        <v>49.68</v>
      </c>
      <c r="F38" s="148">
        <v>45.36</v>
      </c>
      <c r="G38" s="148">
        <v>54.84</v>
      </c>
      <c r="H38" s="148">
        <v>66.48</v>
      </c>
      <c r="I38" s="148">
        <v>92.52</v>
      </c>
      <c r="J38" s="148">
        <v>112.2</v>
      </c>
      <c r="K38" s="148">
        <v>146.28</v>
      </c>
      <c r="L38" s="148">
        <v>231.12</v>
      </c>
      <c r="M38" s="148">
        <v>339.48</v>
      </c>
      <c r="N38" s="153">
        <v>388.8</v>
      </c>
    </row>
    <row r="39" spans="1:14" ht="12.75">
      <c r="A39" s="154">
        <v>400</v>
      </c>
      <c r="B39" s="148">
        <v>0</v>
      </c>
      <c r="C39" s="148">
        <v>0</v>
      </c>
      <c r="D39" s="148">
        <v>0</v>
      </c>
      <c r="E39" s="148">
        <v>51</v>
      </c>
      <c r="F39" s="148">
        <v>46.68</v>
      </c>
      <c r="G39" s="148">
        <v>56.16</v>
      </c>
      <c r="H39" s="148">
        <v>68.16</v>
      </c>
      <c r="I39" s="148">
        <v>94.92</v>
      </c>
      <c r="J39" s="148">
        <v>115.2</v>
      </c>
      <c r="K39" s="148">
        <v>150</v>
      </c>
      <c r="L39" s="148">
        <v>237</v>
      </c>
      <c r="M39" s="148">
        <v>348.12</v>
      </c>
      <c r="N39" s="153">
        <v>398.76</v>
      </c>
    </row>
    <row r="40" spans="1:14" ht="15.75">
      <c r="A40" s="964" t="s">
        <v>673</v>
      </c>
      <c r="B40" s="965"/>
      <c r="C40" s="965"/>
      <c r="D40" s="965"/>
      <c r="E40" s="965"/>
      <c r="F40" s="965"/>
      <c r="G40" s="965"/>
      <c r="H40" s="965"/>
      <c r="I40" s="965"/>
      <c r="J40" s="965"/>
      <c r="K40" s="965"/>
      <c r="L40" s="965"/>
      <c r="M40" s="965"/>
      <c r="N40" s="966"/>
    </row>
    <row r="41" spans="1:14" ht="12.75">
      <c r="A41" s="959" t="s">
        <v>659</v>
      </c>
      <c r="B41" s="151" t="s">
        <v>660</v>
      </c>
      <c r="C41" s="151" t="s">
        <v>661</v>
      </c>
      <c r="D41" s="151" t="s">
        <v>662</v>
      </c>
      <c r="E41" s="151" t="s">
        <v>663</v>
      </c>
      <c r="F41" s="151" t="s">
        <v>664</v>
      </c>
      <c r="G41" s="151" t="s">
        <v>665</v>
      </c>
      <c r="H41" s="151" t="s">
        <v>666</v>
      </c>
      <c r="I41" s="151" t="s">
        <v>667</v>
      </c>
      <c r="J41" s="151" t="s">
        <v>668</v>
      </c>
      <c r="K41" s="151" t="s">
        <v>669</v>
      </c>
      <c r="L41" s="151" t="s">
        <v>670</v>
      </c>
      <c r="M41" s="151" t="s">
        <v>671</v>
      </c>
      <c r="N41" s="152" t="s">
        <v>672</v>
      </c>
    </row>
    <row r="42" spans="1:14" ht="12.75">
      <c r="A42" s="960"/>
      <c r="B42" s="961" t="s">
        <v>246</v>
      </c>
      <c r="C42" s="962"/>
      <c r="D42" s="962"/>
      <c r="E42" s="962"/>
      <c r="F42" s="962"/>
      <c r="G42" s="962"/>
      <c r="H42" s="962"/>
      <c r="I42" s="962"/>
      <c r="J42" s="962"/>
      <c r="K42" s="962"/>
      <c r="L42" s="962"/>
      <c r="M42" s="962"/>
      <c r="N42" s="963"/>
    </row>
    <row r="43" spans="1:14" ht="12.75">
      <c r="A43" s="147">
        <v>60</v>
      </c>
      <c r="B43" s="148">
        <v>5.52</v>
      </c>
      <c r="C43" s="148">
        <v>6.48</v>
      </c>
      <c r="D43" s="148">
        <v>7.8</v>
      </c>
      <c r="E43" s="148">
        <v>9.72</v>
      </c>
      <c r="F43" s="148">
        <v>10.56</v>
      </c>
      <c r="G43" s="148">
        <v>12.6</v>
      </c>
      <c r="H43" s="148">
        <v>13.68</v>
      </c>
      <c r="I43" s="148">
        <v>16.92</v>
      </c>
      <c r="J43" s="148">
        <v>0</v>
      </c>
      <c r="K43" s="148">
        <v>0</v>
      </c>
      <c r="L43" s="148">
        <v>0</v>
      </c>
      <c r="M43" s="148">
        <v>0</v>
      </c>
      <c r="N43" s="153">
        <v>0</v>
      </c>
    </row>
    <row r="44" spans="1:14" ht="12.75">
      <c r="A44" s="147">
        <v>70</v>
      </c>
      <c r="B44" s="148">
        <v>6.24</v>
      </c>
      <c r="C44" s="148">
        <v>7.8</v>
      </c>
      <c r="D44" s="148">
        <v>8.16</v>
      </c>
      <c r="E44" s="148">
        <v>10.2</v>
      </c>
      <c r="F44" s="148">
        <v>12.12</v>
      </c>
      <c r="G44" s="148">
        <v>14.52</v>
      </c>
      <c r="H44" s="148">
        <v>15.84</v>
      </c>
      <c r="I44" s="148">
        <v>19.8</v>
      </c>
      <c r="J44" s="148">
        <v>0</v>
      </c>
      <c r="K44" s="148">
        <v>0</v>
      </c>
      <c r="L44" s="148">
        <v>0</v>
      </c>
      <c r="M44" s="148">
        <v>0</v>
      </c>
      <c r="N44" s="153">
        <v>0</v>
      </c>
    </row>
    <row r="45" spans="1:14" ht="12.75">
      <c r="A45" s="147">
        <v>75</v>
      </c>
      <c r="B45" s="148">
        <v>6.84</v>
      </c>
      <c r="C45" s="148">
        <v>8.28</v>
      </c>
      <c r="D45" s="148">
        <v>8.64</v>
      </c>
      <c r="E45" s="148">
        <v>11.04</v>
      </c>
      <c r="F45" s="148">
        <v>12.96</v>
      </c>
      <c r="G45" s="148">
        <v>15.84</v>
      </c>
      <c r="H45" s="148">
        <v>16.92</v>
      </c>
      <c r="I45" s="148">
        <v>21.12</v>
      </c>
      <c r="J45" s="148">
        <v>0</v>
      </c>
      <c r="K45" s="148">
        <v>0</v>
      </c>
      <c r="L45" s="148">
        <v>0</v>
      </c>
      <c r="M45" s="148">
        <v>0</v>
      </c>
      <c r="N45" s="153">
        <v>0</v>
      </c>
    </row>
    <row r="46" spans="1:14" ht="12.75">
      <c r="A46" s="147">
        <v>80</v>
      </c>
      <c r="B46" s="148">
        <v>7.08</v>
      </c>
      <c r="C46" s="148">
        <v>8.64</v>
      </c>
      <c r="D46" s="148">
        <v>9.24</v>
      </c>
      <c r="E46" s="148">
        <v>11.64</v>
      </c>
      <c r="F46" s="148">
        <v>13.92</v>
      </c>
      <c r="G46" s="148">
        <v>16.68</v>
      </c>
      <c r="H46" s="148">
        <v>18.12</v>
      </c>
      <c r="I46" s="148">
        <v>22.56</v>
      </c>
      <c r="J46" s="148">
        <v>29.52</v>
      </c>
      <c r="K46" s="148">
        <v>53.4</v>
      </c>
      <c r="L46" s="148">
        <v>75.12</v>
      </c>
      <c r="M46" s="148">
        <v>90.48</v>
      </c>
      <c r="N46" s="153">
        <v>103.68</v>
      </c>
    </row>
    <row r="47" spans="1:14" ht="12.75">
      <c r="A47" s="147">
        <v>90</v>
      </c>
      <c r="B47" s="148">
        <v>7.44</v>
      </c>
      <c r="C47" s="148">
        <v>9.72</v>
      </c>
      <c r="D47" s="148">
        <v>10.32</v>
      </c>
      <c r="E47" s="148">
        <v>12.96</v>
      </c>
      <c r="F47" s="148">
        <v>14.16</v>
      </c>
      <c r="G47" s="148">
        <v>18.84</v>
      </c>
      <c r="H47" s="148">
        <v>20.4</v>
      </c>
      <c r="I47" s="148">
        <v>25.44</v>
      </c>
      <c r="J47" s="148">
        <v>33.24</v>
      </c>
      <c r="K47" s="148">
        <v>60.12</v>
      </c>
      <c r="L47" s="148">
        <v>84.48</v>
      </c>
      <c r="M47" s="148">
        <v>101.76</v>
      </c>
      <c r="N47" s="153">
        <v>116.76</v>
      </c>
    </row>
    <row r="48" spans="1:14" ht="12.75">
      <c r="A48" s="147">
        <v>100</v>
      </c>
      <c r="B48" s="148">
        <v>8.28</v>
      </c>
      <c r="C48" s="148">
        <v>9.84</v>
      </c>
      <c r="D48" s="148">
        <v>11.64</v>
      </c>
      <c r="E48" s="148">
        <v>14.4</v>
      </c>
      <c r="F48" s="148">
        <v>15.84</v>
      </c>
      <c r="G48" s="148">
        <v>18.96</v>
      </c>
      <c r="H48" s="148">
        <v>22.44</v>
      </c>
      <c r="I48" s="148">
        <v>28.2</v>
      </c>
      <c r="J48" s="148">
        <v>36.84</v>
      </c>
      <c r="K48" s="148">
        <v>66.72</v>
      </c>
      <c r="L48" s="148">
        <v>94.08</v>
      </c>
      <c r="M48" s="148">
        <v>113.16</v>
      </c>
      <c r="N48" s="153">
        <v>129.6</v>
      </c>
    </row>
    <row r="49" spans="1:14" ht="12.75">
      <c r="A49" s="147">
        <v>110</v>
      </c>
      <c r="B49" s="148">
        <v>9.24</v>
      </c>
      <c r="C49" s="148">
        <v>10.68</v>
      </c>
      <c r="D49" s="148">
        <v>11.76</v>
      </c>
      <c r="E49" s="148">
        <v>15.96</v>
      </c>
      <c r="F49" s="148">
        <v>17.28</v>
      </c>
      <c r="G49" s="148">
        <v>20.88</v>
      </c>
      <c r="H49" s="148">
        <v>22.56</v>
      </c>
      <c r="I49" s="148">
        <v>30.72</v>
      </c>
      <c r="J49" s="148">
        <v>40.56</v>
      </c>
      <c r="K49" s="148">
        <v>73.32</v>
      </c>
      <c r="L49" s="148">
        <v>103.32</v>
      </c>
      <c r="M49" s="148">
        <v>124.44</v>
      </c>
      <c r="N49" s="153">
        <v>142.68</v>
      </c>
    </row>
    <row r="50" spans="1:14" ht="12.75">
      <c r="A50" s="147">
        <v>120</v>
      </c>
      <c r="B50" s="148">
        <v>9.96</v>
      </c>
      <c r="C50" s="148">
        <v>11.76</v>
      </c>
      <c r="D50" s="148">
        <v>12.6</v>
      </c>
      <c r="E50" s="148">
        <v>17.28</v>
      </c>
      <c r="F50" s="148">
        <v>18.96</v>
      </c>
      <c r="G50" s="148">
        <v>22.8</v>
      </c>
      <c r="H50" s="148">
        <v>24.72</v>
      </c>
      <c r="I50" s="148">
        <v>30.84</v>
      </c>
      <c r="J50" s="148">
        <v>44.16</v>
      </c>
      <c r="K50" s="148">
        <v>80.04</v>
      </c>
      <c r="L50" s="148">
        <v>112.68</v>
      </c>
      <c r="M50" s="148">
        <v>135.72</v>
      </c>
      <c r="N50" s="153">
        <v>155.64</v>
      </c>
    </row>
    <row r="51" spans="1:14" ht="12.75">
      <c r="A51" s="147">
        <v>130</v>
      </c>
      <c r="B51" s="148">
        <v>10.68</v>
      </c>
      <c r="C51" s="148">
        <v>12.72</v>
      </c>
      <c r="D51" s="148">
        <v>13.8</v>
      </c>
      <c r="E51" s="148">
        <v>19.68</v>
      </c>
      <c r="F51" s="148">
        <v>20.52</v>
      </c>
      <c r="G51" s="148">
        <v>24.72</v>
      </c>
      <c r="H51" s="148">
        <v>26.64</v>
      </c>
      <c r="I51" s="148">
        <v>33.36</v>
      </c>
      <c r="J51" s="148">
        <v>45.96</v>
      </c>
      <c r="K51" s="148">
        <v>86.64</v>
      </c>
      <c r="L51" s="148">
        <v>122.28</v>
      </c>
      <c r="M51" s="148">
        <v>147</v>
      </c>
      <c r="N51" s="153">
        <v>168.48</v>
      </c>
    </row>
    <row r="52" spans="1:14" ht="12.75">
      <c r="A52" s="147">
        <v>140</v>
      </c>
      <c r="B52" s="148">
        <v>11.52</v>
      </c>
      <c r="C52" s="148">
        <v>13.8</v>
      </c>
      <c r="D52" s="148">
        <v>14.76</v>
      </c>
      <c r="E52" s="148">
        <v>21.12</v>
      </c>
      <c r="F52" s="148">
        <v>21</v>
      </c>
      <c r="G52" s="148">
        <v>25.32</v>
      </c>
      <c r="H52" s="148">
        <v>28.68</v>
      </c>
      <c r="I52" s="148">
        <v>35.88</v>
      </c>
      <c r="J52" s="148">
        <v>46.8</v>
      </c>
      <c r="K52" s="148">
        <v>89.16</v>
      </c>
      <c r="L52" s="148">
        <v>131.52</v>
      </c>
      <c r="M52" s="148">
        <v>158.16</v>
      </c>
      <c r="N52" s="153">
        <v>181.56</v>
      </c>
    </row>
    <row r="53" spans="1:14" ht="12.75">
      <c r="A53" s="147">
        <v>150</v>
      </c>
      <c r="B53" s="148">
        <v>12.36</v>
      </c>
      <c r="C53" s="148">
        <v>14.76</v>
      </c>
      <c r="D53" s="148">
        <v>15.84</v>
      </c>
      <c r="E53" s="148">
        <v>22.56</v>
      </c>
      <c r="F53" s="148">
        <v>21.12</v>
      </c>
      <c r="G53" s="148">
        <v>25.68</v>
      </c>
      <c r="H53" s="148">
        <v>30.72</v>
      </c>
      <c r="I53" s="148">
        <v>38.4</v>
      </c>
      <c r="J53" s="148">
        <v>50.28</v>
      </c>
      <c r="K53" s="148">
        <v>90.84</v>
      </c>
      <c r="L53" s="148">
        <v>135.24</v>
      </c>
      <c r="M53" s="148">
        <v>169.8</v>
      </c>
      <c r="N53" s="153">
        <v>194.4</v>
      </c>
    </row>
    <row r="54" spans="1:14" ht="12.75">
      <c r="A54" s="147">
        <v>160</v>
      </c>
      <c r="B54" s="148">
        <v>13.2</v>
      </c>
      <c r="C54" s="148">
        <v>15.84</v>
      </c>
      <c r="D54" s="148">
        <v>16.8</v>
      </c>
      <c r="E54" s="148">
        <v>24.24</v>
      </c>
      <c r="F54" s="148">
        <v>21.84</v>
      </c>
      <c r="G54" s="148">
        <v>26.28</v>
      </c>
      <c r="H54" s="148">
        <v>32.28</v>
      </c>
      <c r="I54" s="148">
        <v>40.92</v>
      </c>
      <c r="J54" s="148">
        <v>53.4</v>
      </c>
      <c r="K54" s="148">
        <v>91.92</v>
      </c>
      <c r="L54" s="148">
        <v>136.56</v>
      </c>
      <c r="M54" s="148">
        <v>180.96</v>
      </c>
      <c r="N54" s="153">
        <v>207.48</v>
      </c>
    </row>
    <row r="55" spans="1:14" ht="12.75">
      <c r="A55" s="147">
        <v>170</v>
      </c>
      <c r="B55" s="148">
        <v>14.04</v>
      </c>
      <c r="C55" s="148">
        <v>16.68</v>
      </c>
      <c r="D55" s="148">
        <v>18.12</v>
      </c>
      <c r="E55" s="148">
        <v>25.68</v>
      </c>
      <c r="F55" s="148">
        <v>23.28</v>
      </c>
      <c r="G55" s="148">
        <v>27.96</v>
      </c>
      <c r="H55" s="148">
        <v>34.32</v>
      </c>
      <c r="I55" s="148">
        <v>43.68</v>
      </c>
      <c r="J55" s="148">
        <v>56.88</v>
      </c>
      <c r="K55" s="148">
        <v>93</v>
      </c>
      <c r="L55" s="148">
        <v>145.08</v>
      </c>
      <c r="M55" s="148">
        <v>192.24</v>
      </c>
      <c r="N55" s="153">
        <v>220.44</v>
      </c>
    </row>
    <row r="56" spans="1:14" ht="12.75">
      <c r="A56" s="147">
        <v>180</v>
      </c>
      <c r="B56" s="148">
        <v>14.88</v>
      </c>
      <c r="C56" s="148">
        <v>17.76</v>
      </c>
      <c r="D56" s="148">
        <v>18.96</v>
      </c>
      <c r="E56" s="148">
        <v>27.24</v>
      </c>
      <c r="F56" s="148">
        <v>24.48</v>
      </c>
      <c r="G56" s="148">
        <v>17.52</v>
      </c>
      <c r="H56" s="148">
        <v>36.36</v>
      </c>
      <c r="I56" s="148">
        <v>48.6</v>
      </c>
      <c r="J56" s="148">
        <v>60.12</v>
      </c>
      <c r="K56" s="148">
        <v>94.2</v>
      </c>
      <c r="L56" s="148">
        <v>153.6</v>
      </c>
      <c r="M56" s="148">
        <v>193.68</v>
      </c>
      <c r="N56" s="153">
        <v>233.28</v>
      </c>
    </row>
    <row r="57" spans="1:14" ht="12.75">
      <c r="A57" s="147">
        <v>190</v>
      </c>
      <c r="B57" s="148">
        <v>15.6</v>
      </c>
      <c r="C57" s="148">
        <v>18.72</v>
      </c>
      <c r="D57" s="148">
        <v>20.04</v>
      </c>
      <c r="E57" s="148">
        <v>28.68</v>
      </c>
      <c r="F57" s="148">
        <v>25.8</v>
      </c>
      <c r="G57" s="148">
        <v>31.32</v>
      </c>
      <c r="H57" s="148">
        <v>38.4</v>
      </c>
      <c r="I57" s="148">
        <v>53.4</v>
      </c>
      <c r="J57" s="148">
        <v>65.52</v>
      </c>
      <c r="K57" s="148">
        <v>95.28</v>
      </c>
      <c r="L57" s="148">
        <v>157.8</v>
      </c>
      <c r="M57" s="148">
        <v>195.36</v>
      </c>
      <c r="N57" s="153">
        <v>246.36</v>
      </c>
    </row>
    <row r="58" spans="1:14" ht="12.75">
      <c r="A58" s="147">
        <v>200</v>
      </c>
      <c r="B58" s="148">
        <v>16.44</v>
      </c>
      <c r="C58" s="148">
        <v>19.56</v>
      </c>
      <c r="D58" s="148">
        <v>21</v>
      </c>
      <c r="E58" s="148">
        <v>30.24</v>
      </c>
      <c r="F58" s="148">
        <v>27.6</v>
      </c>
      <c r="G58" s="148">
        <v>33.36</v>
      </c>
      <c r="H58" s="148">
        <v>40.32</v>
      </c>
      <c r="I58" s="148">
        <v>56.16</v>
      </c>
      <c r="J58" s="148">
        <v>68.88</v>
      </c>
      <c r="K58" s="148">
        <v>96.24</v>
      </c>
      <c r="L58" s="148">
        <v>162</v>
      </c>
      <c r="M58" s="148">
        <v>205.56</v>
      </c>
      <c r="N58" s="153">
        <v>259.2</v>
      </c>
    </row>
    <row r="59" spans="1:14" ht="12.75">
      <c r="A59" s="147">
        <v>210</v>
      </c>
      <c r="B59" s="148">
        <v>18.96</v>
      </c>
      <c r="C59" s="148">
        <v>22.56</v>
      </c>
      <c r="D59" s="148">
        <v>22.08</v>
      </c>
      <c r="E59" s="148">
        <v>31.8</v>
      </c>
      <c r="F59" s="148">
        <v>29.04</v>
      </c>
      <c r="G59" s="148">
        <v>35.04</v>
      </c>
      <c r="H59" s="148">
        <v>42.36</v>
      </c>
      <c r="I59" s="148">
        <v>59.04</v>
      </c>
      <c r="J59" s="148">
        <v>72.36</v>
      </c>
      <c r="K59" s="148">
        <v>101.28</v>
      </c>
      <c r="L59" s="148">
        <v>166.2</v>
      </c>
      <c r="M59" s="148">
        <v>215.88</v>
      </c>
      <c r="N59" s="153">
        <v>272.28</v>
      </c>
    </row>
    <row r="60" spans="1:14" ht="12.75">
      <c r="A60" s="147">
        <v>220</v>
      </c>
      <c r="B60" s="148">
        <v>19.8</v>
      </c>
      <c r="C60" s="148">
        <v>23.64</v>
      </c>
      <c r="D60" s="148">
        <v>23.28</v>
      </c>
      <c r="E60" s="148">
        <v>33.24</v>
      </c>
      <c r="F60" s="148">
        <v>30.36</v>
      </c>
      <c r="G60" s="148">
        <v>36.48</v>
      </c>
      <c r="H60" s="148">
        <v>44.52</v>
      </c>
      <c r="I60" s="148">
        <v>61.8</v>
      </c>
      <c r="J60" s="148">
        <v>75.84</v>
      </c>
      <c r="K60" s="148">
        <v>105.96</v>
      </c>
      <c r="L60" s="148">
        <v>170.52</v>
      </c>
      <c r="M60" s="148">
        <v>226.2</v>
      </c>
      <c r="N60" s="153">
        <v>285.24</v>
      </c>
    </row>
    <row r="61" spans="1:14" ht="12.75">
      <c r="A61" s="147">
        <v>230</v>
      </c>
      <c r="B61" s="148">
        <v>20.88</v>
      </c>
      <c r="C61" s="148">
        <v>24.72</v>
      </c>
      <c r="D61" s="148">
        <v>24.24</v>
      </c>
      <c r="E61" s="148">
        <v>34.68</v>
      </c>
      <c r="F61" s="148">
        <v>31.8</v>
      </c>
      <c r="G61" s="148">
        <v>38.28</v>
      </c>
      <c r="H61" s="148">
        <v>46.44</v>
      </c>
      <c r="I61" s="148">
        <v>64.56</v>
      </c>
      <c r="J61" s="148">
        <v>86.4</v>
      </c>
      <c r="K61" s="148">
        <v>110.88</v>
      </c>
      <c r="L61" s="148">
        <v>173.28</v>
      </c>
      <c r="M61" s="148">
        <v>236.52</v>
      </c>
      <c r="N61" s="153">
        <v>298.2</v>
      </c>
    </row>
    <row r="62" spans="1:14" ht="12.75">
      <c r="A62" s="147">
        <v>240</v>
      </c>
      <c r="B62" s="148">
        <v>21.6</v>
      </c>
      <c r="C62" s="148">
        <v>25.8</v>
      </c>
      <c r="D62" s="148">
        <v>27.6</v>
      </c>
      <c r="E62" s="148">
        <v>39.84</v>
      </c>
      <c r="F62" s="148">
        <v>36.48</v>
      </c>
      <c r="G62" s="148">
        <v>43.92</v>
      </c>
      <c r="H62" s="148">
        <v>48.36</v>
      </c>
      <c r="I62" s="148">
        <v>67.44</v>
      </c>
      <c r="J62" s="148">
        <v>90.24</v>
      </c>
      <c r="K62" s="148">
        <v>115.56</v>
      </c>
      <c r="L62" s="148">
        <v>174.72</v>
      </c>
      <c r="M62" s="148">
        <v>246.6</v>
      </c>
      <c r="N62" s="153">
        <v>311.16</v>
      </c>
    </row>
    <row r="63" spans="1:14" ht="12.75">
      <c r="A63" s="147">
        <v>250</v>
      </c>
      <c r="B63" s="148">
        <v>22.44</v>
      </c>
      <c r="C63" s="148">
        <v>26.88</v>
      </c>
      <c r="D63" s="148">
        <v>29.04</v>
      </c>
      <c r="E63" s="148">
        <v>41.64</v>
      </c>
      <c r="F63" s="148">
        <v>37.92</v>
      </c>
      <c r="G63" s="148">
        <v>45.84</v>
      </c>
      <c r="H63" s="148">
        <v>50.52</v>
      </c>
      <c r="I63" s="148">
        <v>70.32</v>
      </c>
      <c r="J63" s="148">
        <v>93.96</v>
      </c>
      <c r="K63" s="148">
        <v>122.04</v>
      </c>
      <c r="L63" s="148">
        <v>182.04</v>
      </c>
      <c r="M63" s="148">
        <v>256.92</v>
      </c>
      <c r="N63" s="153">
        <v>324</v>
      </c>
    </row>
    <row r="64" spans="1:14" ht="12.75">
      <c r="A64" s="147">
        <v>260</v>
      </c>
      <c r="B64" s="148">
        <v>23.4</v>
      </c>
      <c r="C64" s="148">
        <v>27.96</v>
      </c>
      <c r="D64" s="148">
        <v>30</v>
      </c>
      <c r="E64" s="148">
        <v>43.08</v>
      </c>
      <c r="F64" s="148">
        <v>39.48</v>
      </c>
      <c r="G64" s="148">
        <v>47.52</v>
      </c>
      <c r="H64" s="148">
        <v>57.72</v>
      </c>
      <c r="I64" s="148">
        <v>73.08</v>
      </c>
      <c r="J64" s="148">
        <v>97.68</v>
      </c>
      <c r="K64" s="148">
        <v>126.72</v>
      </c>
      <c r="L64" s="148">
        <v>192.24</v>
      </c>
      <c r="M64" s="148">
        <v>284.88</v>
      </c>
      <c r="N64" s="153">
        <v>337.08</v>
      </c>
    </row>
    <row r="65" spans="1:14" ht="12.75">
      <c r="A65" s="147">
        <v>270</v>
      </c>
      <c r="B65" s="148">
        <v>24.36</v>
      </c>
      <c r="C65" s="148">
        <v>29.04</v>
      </c>
      <c r="D65" s="148">
        <v>31.32</v>
      </c>
      <c r="E65" s="148">
        <v>44.76</v>
      </c>
      <c r="F65" s="148">
        <v>40.92</v>
      </c>
      <c r="G65" s="148">
        <v>49.32</v>
      </c>
      <c r="H65" s="148">
        <v>60</v>
      </c>
      <c r="I65" s="148">
        <v>75.84</v>
      </c>
      <c r="J65" s="148">
        <v>101.4</v>
      </c>
      <c r="K65" s="148">
        <v>131.64</v>
      </c>
      <c r="L65" s="148">
        <v>205.32</v>
      </c>
      <c r="M65" s="148">
        <v>312.6</v>
      </c>
      <c r="N65" s="153">
        <v>350.04</v>
      </c>
    </row>
    <row r="66" spans="1:14" ht="12.75">
      <c r="A66" s="147">
        <v>280</v>
      </c>
      <c r="B66" s="148">
        <v>25.32</v>
      </c>
      <c r="C66" s="148">
        <v>30</v>
      </c>
      <c r="D66" s="148">
        <v>32.28</v>
      </c>
      <c r="E66" s="148">
        <v>46.44</v>
      </c>
      <c r="F66" s="148">
        <v>42.48</v>
      </c>
      <c r="G66" s="148">
        <v>51.24</v>
      </c>
      <c r="H66" s="148">
        <v>62.04</v>
      </c>
      <c r="I66" s="148">
        <v>86.4</v>
      </c>
      <c r="J66" s="148">
        <v>102.24</v>
      </c>
      <c r="K66" s="148">
        <v>136.44</v>
      </c>
      <c r="L66" s="148">
        <v>215.76</v>
      </c>
      <c r="M66" s="148">
        <v>324</v>
      </c>
      <c r="N66" s="153">
        <v>363</v>
      </c>
    </row>
    <row r="67" spans="1:14" ht="12.75">
      <c r="A67" s="147">
        <v>290</v>
      </c>
      <c r="B67" s="148">
        <v>26.16</v>
      </c>
      <c r="C67" s="148">
        <v>31.32</v>
      </c>
      <c r="D67" s="148">
        <v>33.6</v>
      </c>
      <c r="E67" s="148">
        <v>48.24</v>
      </c>
      <c r="F67" s="148">
        <v>44.04</v>
      </c>
      <c r="G67" s="148">
        <v>53.04</v>
      </c>
      <c r="H67" s="148">
        <v>64.32</v>
      </c>
      <c r="I67" s="148">
        <v>89.52</v>
      </c>
      <c r="J67" s="148">
        <v>102.84</v>
      </c>
      <c r="K67" s="148">
        <v>141.36</v>
      </c>
      <c r="L67" s="148">
        <v>223.56</v>
      </c>
      <c r="M67" s="148">
        <v>335.76</v>
      </c>
      <c r="N67" s="153">
        <v>375.96</v>
      </c>
    </row>
    <row r="68" spans="1:14" ht="12.75">
      <c r="A68" s="147">
        <v>300</v>
      </c>
      <c r="B68" s="148">
        <v>27</v>
      </c>
      <c r="C68" s="148">
        <v>32.16</v>
      </c>
      <c r="D68" s="148">
        <v>34.56</v>
      </c>
      <c r="E68" s="148">
        <v>49.8</v>
      </c>
      <c r="F68" s="148">
        <v>45.48</v>
      </c>
      <c r="G68" s="148">
        <v>54.96</v>
      </c>
      <c r="H68" s="148">
        <v>66.6</v>
      </c>
      <c r="I68" s="148">
        <v>92.64</v>
      </c>
      <c r="J68" s="148">
        <v>103.56</v>
      </c>
      <c r="K68" s="148">
        <v>146.28</v>
      </c>
      <c r="L68" s="148">
        <v>231.12</v>
      </c>
      <c r="M68" s="148">
        <v>347.4</v>
      </c>
      <c r="N68" s="153">
        <v>388.8</v>
      </c>
    </row>
    <row r="69" spans="1:14" ht="12.75">
      <c r="A69" s="147">
        <v>310</v>
      </c>
      <c r="B69" s="148">
        <v>0</v>
      </c>
      <c r="C69" s="148">
        <v>0</v>
      </c>
      <c r="D69" s="148">
        <v>0</v>
      </c>
      <c r="E69" s="148">
        <v>51.36</v>
      </c>
      <c r="F69" s="148">
        <v>46.92</v>
      </c>
      <c r="G69" s="148">
        <v>56.76</v>
      </c>
      <c r="H69" s="148">
        <v>68.76</v>
      </c>
      <c r="I69" s="148">
        <v>95.76</v>
      </c>
      <c r="J69" s="148">
        <v>105.48</v>
      </c>
      <c r="K69" s="148">
        <v>151.08</v>
      </c>
      <c r="L69" s="148">
        <v>238.92</v>
      </c>
      <c r="M69" s="148">
        <v>350.76</v>
      </c>
      <c r="N69" s="153">
        <v>401.88</v>
      </c>
    </row>
    <row r="70" spans="1:14" ht="12.75">
      <c r="A70" s="147">
        <v>320</v>
      </c>
      <c r="B70" s="148">
        <v>0</v>
      </c>
      <c r="C70" s="148">
        <v>0</v>
      </c>
      <c r="D70" s="148">
        <v>0</v>
      </c>
      <c r="E70" s="148">
        <v>53.04</v>
      </c>
      <c r="F70" s="148">
        <v>48.6</v>
      </c>
      <c r="G70" s="148">
        <v>58.44</v>
      </c>
      <c r="H70" s="148">
        <v>70.92</v>
      </c>
      <c r="I70" s="148">
        <v>98.88</v>
      </c>
      <c r="J70" s="148">
        <v>108.84</v>
      </c>
      <c r="K70" s="148">
        <v>156</v>
      </c>
      <c r="L70" s="148">
        <v>246.6</v>
      </c>
      <c r="M70" s="148">
        <v>362.16</v>
      </c>
      <c r="N70" s="153">
        <v>414.84</v>
      </c>
    </row>
    <row r="71" spans="1:14" ht="12.75">
      <c r="A71" s="147">
        <v>330</v>
      </c>
      <c r="B71" s="148">
        <v>0</v>
      </c>
      <c r="C71" s="148">
        <v>0</v>
      </c>
      <c r="D71" s="148">
        <v>0</v>
      </c>
      <c r="E71" s="148">
        <v>54.84</v>
      </c>
      <c r="F71" s="148">
        <v>50.16</v>
      </c>
      <c r="G71" s="148">
        <v>60.24</v>
      </c>
      <c r="H71" s="148">
        <v>73.2</v>
      </c>
      <c r="I71" s="148">
        <v>101.88</v>
      </c>
      <c r="J71" s="148">
        <v>112.2</v>
      </c>
      <c r="K71" s="148">
        <v>160.92</v>
      </c>
      <c r="L71" s="148">
        <v>254.4</v>
      </c>
      <c r="M71" s="148">
        <v>373.32</v>
      </c>
      <c r="N71" s="153">
        <v>427.8</v>
      </c>
    </row>
    <row r="72" spans="1:14" ht="12.75">
      <c r="A72" s="147">
        <v>340</v>
      </c>
      <c r="B72" s="148">
        <v>0</v>
      </c>
      <c r="C72" s="148">
        <v>0</v>
      </c>
      <c r="D72" s="148">
        <v>0</v>
      </c>
      <c r="E72" s="148">
        <v>56.4</v>
      </c>
      <c r="F72" s="148">
        <v>51.6</v>
      </c>
      <c r="G72" s="148">
        <v>62.04</v>
      </c>
      <c r="H72" s="148">
        <v>75.48</v>
      </c>
      <c r="I72" s="148">
        <v>105</v>
      </c>
      <c r="J72" s="148">
        <v>115.56</v>
      </c>
      <c r="K72" s="148">
        <v>165.72</v>
      </c>
      <c r="L72" s="148">
        <v>261.96</v>
      </c>
      <c r="M72" s="148">
        <v>384.84</v>
      </c>
      <c r="N72" s="153">
        <v>440.76</v>
      </c>
    </row>
    <row r="73" spans="1:14" ht="12.75">
      <c r="A73" s="147">
        <v>350</v>
      </c>
      <c r="B73" s="148">
        <v>0</v>
      </c>
      <c r="C73" s="148">
        <v>0</v>
      </c>
      <c r="D73" s="148">
        <v>0</v>
      </c>
      <c r="E73" s="148">
        <v>576.36</v>
      </c>
      <c r="F73" s="148">
        <v>53.04</v>
      </c>
      <c r="G73" s="148">
        <v>63.84</v>
      </c>
      <c r="H73" s="148">
        <v>77.52</v>
      </c>
      <c r="I73" s="148">
        <v>108.12</v>
      </c>
      <c r="J73" s="148">
        <v>130.92</v>
      </c>
      <c r="K73" s="148">
        <v>170.52</v>
      </c>
      <c r="L73" s="148">
        <v>269.76</v>
      </c>
      <c r="M73" s="148">
        <v>396.12</v>
      </c>
      <c r="N73" s="153">
        <v>453.72</v>
      </c>
    </row>
    <row r="74" spans="1:14" ht="12.75">
      <c r="A74" s="147">
        <v>360</v>
      </c>
      <c r="B74" s="148">
        <v>0</v>
      </c>
      <c r="C74" s="148">
        <v>0</v>
      </c>
      <c r="D74" s="148">
        <v>0</v>
      </c>
      <c r="E74" s="148">
        <v>59.64</v>
      </c>
      <c r="F74" s="148">
        <v>54.72</v>
      </c>
      <c r="G74" s="148">
        <v>65.76</v>
      </c>
      <c r="H74" s="148">
        <v>79.8</v>
      </c>
      <c r="I74" s="148">
        <v>111.24</v>
      </c>
      <c r="J74" s="148">
        <v>134.76</v>
      </c>
      <c r="K74" s="148">
        <v>175.44</v>
      </c>
      <c r="L74" s="148">
        <v>277.44</v>
      </c>
      <c r="M74" s="148">
        <v>407.28</v>
      </c>
      <c r="N74" s="153">
        <v>466.68</v>
      </c>
    </row>
    <row r="75" spans="1:14" ht="12.75">
      <c r="A75" s="147">
        <v>370</v>
      </c>
      <c r="B75" s="148">
        <v>0</v>
      </c>
      <c r="C75" s="148">
        <v>0</v>
      </c>
      <c r="D75" s="148">
        <v>0</v>
      </c>
      <c r="E75" s="148">
        <v>61.44</v>
      </c>
      <c r="F75" s="148">
        <v>56.16</v>
      </c>
      <c r="G75" s="148">
        <v>67.56</v>
      </c>
      <c r="H75" s="148">
        <v>82.08</v>
      </c>
      <c r="I75" s="148">
        <v>114.12</v>
      </c>
      <c r="J75" s="148">
        <v>138.36</v>
      </c>
      <c r="K75" s="148">
        <v>180.36</v>
      </c>
      <c r="L75" s="148">
        <v>285</v>
      </c>
      <c r="M75" s="148">
        <v>418.8</v>
      </c>
      <c r="N75" s="153">
        <v>479.64</v>
      </c>
    </row>
    <row r="76" spans="1:14" ht="12.75">
      <c r="A76" s="147">
        <v>380</v>
      </c>
      <c r="B76" s="148">
        <v>0</v>
      </c>
      <c r="C76" s="148">
        <v>0</v>
      </c>
      <c r="D76" s="148">
        <v>0</v>
      </c>
      <c r="E76" s="148">
        <v>63.12</v>
      </c>
      <c r="F76" s="148">
        <v>57.6</v>
      </c>
      <c r="G76" s="148">
        <v>69.36</v>
      </c>
      <c r="H76" s="148">
        <v>84.24</v>
      </c>
      <c r="I76" s="148">
        <v>117.36</v>
      </c>
      <c r="J76" s="148">
        <v>142.2</v>
      </c>
      <c r="K76" s="148">
        <v>185.28</v>
      </c>
      <c r="L76" s="148">
        <v>292.92</v>
      </c>
      <c r="M76" s="148">
        <v>430.08</v>
      </c>
      <c r="N76" s="153">
        <v>492.6</v>
      </c>
    </row>
    <row r="77" spans="1:14" ht="12.75">
      <c r="A77" s="147">
        <v>390</v>
      </c>
      <c r="B77" s="148">
        <v>0</v>
      </c>
      <c r="C77" s="148">
        <v>0</v>
      </c>
      <c r="D77" s="148">
        <v>0</v>
      </c>
      <c r="E77" s="148">
        <v>64.56</v>
      </c>
      <c r="F77" s="148">
        <v>59.16</v>
      </c>
      <c r="G77" s="148">
        <v>71.16</v>
      </c>
      <c r="H77" s="148">
        <v>86.4</v>
      </c>
      <c r="I77" s="148">
        <v>120.48</v>
      </c>
      <c r="J77" s="148">
        <v>145.92</v>
      </c>
      <c r="K77" s="148">
        <v>190.08</v>
      </c>
      <c r="L77" s="148">
        <v>300.48</v>
      </c>
      <c r="M77" s="148">
        <v>441.24</v>
      </c>
      <c r="N77" s="153">
        <v>505.56</v>
      </c>
    </row>
    <row r="78" spans="1:14" ht="12.75">
      <c r="A78" s="154">
        <v>400</v>
      </c>
      <c r="B78" s="148">
        <v>0</v>
      </c>
      <c r="C78" s="148">
        <v>0</v>
      </c>
      <c r="D78" s="148">
        <v>0</v>
      </c>
      <c r="E78" s="148">
        <v>66.24</v>
      </c>
      <c r="F78" s="148">
        <v>60.6</v>
      </c>
      <c r="G78" s="148">
        <v>73.08</v>
      </c>
      <c r="H78" s="148">
        <v>88.68</v>
      </c>
      <c r="I78" s="148">
        <v>123.48</v>
      </c>
      <c r="J78" s="148">
        <v>149.76</v>
      </c>
      <c r="K78" s="148">
        <v>194.88</v>
      </c>
      <c r="L78" s="148">
        <v>308.28</v>
      </c>
      <c r="M78" s="148">
        <v>452.52</v>
      </c>
      <c r="N78" s="153">
        <v>518.52</v>
      </c>
    </row>
  </sheetData>
  <sheetProtection/>
  <mergeCells count="6">
    <mergeCell ref="A41:A42"/>
    <mergeCell ref="B42:N42"/>
    <mergeCell ref="A1:N1"/>
    <mergeCell ref="A2:A3"/>
    <mergeCell ref="B3:N3"/>
    <mergeCell ref="A40:N4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52"/>
  </sheetPr>
  <dimension ref="A1:B30"/>
  <sheetViews>
    <sheetView tabSelected="1" zoomScalePageLayoutView="0" workbookViewId="0" topLeftCell="A1">
      <selection activeCell="D12" sqref="D12"/>
    </sheetView>
  </sheetViews>
  <sheetFormatPr defaultColWidth="9.00390625" defaultRowHeight="12.75"/>
  <cols>
    <col min="1" max="1" width="18.25390625" style="0" customWidth="1"/>
    <col min="2" max="2" width="18.125" style="0" customWidth="1"/>
  </cols>
  <sheetData>
    <row r="1" spans="1:2" ht="12.75">
      <c r="A1" s="967" t="s">
        <v>674</v>
      </c>
      <c r="B1" s="967"/>
    </row>
    <row r="2" spans="1:2" ht="12.75">
      <c r="A2" s="114" t="s">
        <v>675</v>
      </c>
      <c r="B2" s="130" t="s">
        <v>789</v>
      </c>
    </row>
    <row r="3" spans="1:2" ht="12.75">
      <c r="A3" s="155" t="s">
        <v>660</v>
      </c>
      <c r="B3" s="130">
        <v>4.92</v>
      </c>
    </row>
    <row r="4" spans="1:2" ht="12.75">
      <c r="A4" s="155" t="s">
        <v>661</v>
      </c>
      <c r="B4" s="130">
        <v>6</v>
      </c>
    </row>
    <row r="5" spans="1:2" ht="12.75">
      <c r="A5" s="155" t="s">
        <v>662</v>
      </c>
      <c r="B5" s="130">
        <v>6</v>
      </c>
    </row>
    <row r="6" spans="1:2" ht="12.75">
      <c r="A6" s="155" t="s">
        <v>663</v>
      </c>
      <c r="B6" s="130">
        <v>8.52</v>
      </c>
    </row>
    <row r="7" spans="1:2" ht="12.75">
      <c r="A7" s="155" t="s">
        <v>664</v>
      </c>
      <c r="B7" s="130">
        <v>8.52</v>
      </c>
    </row>
    <row r="8" spans="1:2" ht="12.75">
      <c r="A8" s="155" t="s">
        <v>665</v>
      </c>
      <c r="B8" s="130">
        <v>10.68</v>
      </c>
    </row>
    <row r="9" spans="1:2" ht="12.75">
      <c r="A9" s="155" t="s">
        <v>666</v>
      </c>
      <c r="B9" s="130">
        <v>12.96</v>
      </c>
    </row>
    <row r="10" spans="1:2" ht="12.75">
      <c r="A10" s="155" t="s">
        <v>667</v>
      </c>
      <c r="B10" s="130">
        <v>18.72</v>
      </c>
    </row>
    <row r="11" spans="1:2" ht="12.75">
      <c r="A11" s="155" t="s">
        <v>668</v>
      </c>
      <c r="B11" s="130">
        <v>27.12</v>
      </c>
    </row>
    <row r="12" spans="1:2" ht="12.75">
      <c r="A12" s="155" t="s">
        <v>669</v>
      </c>
      <c r="B12" s="130">
        <v>54.48</v>
      </c>
    </row>
    <row r="13" spans="1:2" ht="12.75">
      <c r="A13" s="155" t="s">
        <v>670</v>
      </c>
      <c r="B13" s="130">
        <v>81.12</v>
      </c>
    </row>
    <row r="14" spans="1:2" ht="12.75">
      <c r="A14" s="155" t="s">
        <v>671</v>
      </c>
      <c r="B14" s="130">
        <v>161.52</v>
      </c>
    </row>
    <row r="15" spans="1:2" ht="12.75">
      <c r="A15" s="155" t="s">
        <v>672</v>
      </c>
      <c r="B15" s="130">
        <v>199.08</v>
      </c>
    </row>
    <row r="16" spans="1:2" ht="12.75">
      <c r="A16" s="967" t="s">
        <v>676</v>
      </c>
      <c r="B16" s="967"/>
    </row>
    <row r="17" spans="1:2" ht="12.75">
      <c r="A17" s="114" t="s">
        <v>675</v>
      </c>
      <c r="B17" s="130" t="s">
        <v>789</v>
      </c>
    </row>
    <row r="18" spans="1:2" ht="12.75">
      <c r="A18" s="155" t="s">
        <v>660</v>
      </c>
      <c r="B18" s="130">
        <v>6.36</v>
      </c>
    </row>
    <row r="19" spans="1:2" ht="12.75">
      <c r="A19" s="155" t="s">
        <v>661</v>
      </c>
      <c r="B19" s="130">
        <v>7.8</v>
      </c>
    </row>
    <row r="20" spans="1:2" ht="12.75">
      <c r="A20" s="155" t="s">
        <v>662</v>
      </c>
      <c r="B20" s="130">
        <v>7.8</v>
      </c>
    </row>
    <row r="21" spans="1:2" ht="12.75">
      <c r="A21" s="155" t="s">
        <v>663</v>
      </c>
      <c r="B21" s="130">
        <v>11.04</v>
      </c>
    </row>
    <row r="22" spans="1:2" ht="12.75">
      <c r="A22" s="155" t="s">
        <v>664</v>
      </c>
      <c r="B22" s="130">
        <v>11.04</v>
      </c>
    </row>
    <row r="23" spans="1:2" ht="12.75">
      <c r="A23" s="155" t="s">
        <v>665</v>
      </c>
      <c r="B23" s="130">
        <v>15.72</v>
      </c>
    </row>
    <row r="24" spans="1:2" ht="12.75">
      <c r="A24" s="155" t="s">
        <v>666</v>
      </c>
      <c r="B24" s="130">
        <v>16.92</v>
      </c>
    </row>
    <row r="25" spans="1:2" ht="12.75">
      <c r="A25" s="155" t="s">
        <v>667</v>
      </c>
      <c r="B25" s="130">
        <v>24.36</v>
      </c>
    </row>
    <row r="26" spans="1:2" ht="12.75">
      <c r="A26" s="155" t="s">
        <v>668</v>
      </c>
      <c r="B26" s="130">
        <v>35.28</v>
      </c>
    </row>
    <row r="27" spans="1:2" ht="12.75">
      <c r="A27" s="155" t="s">
        <v>669</v>
      </c>
      <c r="B27" s="130">
        <v>70.8</v>
      </c>
    </row>
    <row r="28" spans="1:2" ht="12.75">
      <c r="A28" s="155" t="s">
        <v>670</v>
      </c>
      <c r="B28" s="130">
        <v>105.48</v>
      </c>
    </row>
    <row r="29" spans="1:2" ht="12.75">
      <c r="A29" s="155" t="s">
        <v>671</v>
      </c>
      <c r="B29" s="130">
        <v>209.88</v>
      </c>
    </row>
    <row r="30" spans="1:2" ht="12.75">
      <c r="A30" s="155" t="s">
        <v>672</v>
      </c>
      <c r="B30" s="130">
        <v>284.76</v>
      </c>
    </row>
  </sheetData>
  <sheetProtection/>
  <mergeCells count="2">
    <mergeCell ref="A1:B1"/>
    <mergeCell ref="A16:B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1"/>
  </sheetPr>
  <dimension ref="A1:AS51"/>
  <sheetViews>
    <sheetView view="pageBreakPreview" zoomScaleSheetLayoutView="100" zoomScalePageLayoutView="0" workbookViewId="0" topLeftCell="A1">
      <selection activeCell="H57" sqref="H57"/>
    </sheetView>
  </sheetViews>
  <sheetFormatPr defaultColWidth="9.00390625" defaultRowHeight="12.75"/>
  <cols>
    <col min="1" max="1" width="38.00390625" style="0" customWidth="1"/>
    <col min="2" max="2" width="31.75390625" style="0" customWidth="1"/>
    <col min="4" max="4" width="15.75390625" style="0" customWidth="1"/>
    <col min="5" max="5" width="14.375" style="0" customWidth="1"/>
    <col min="6" max="6" width="17.875" style="0" customWidth="1"/>
  </cols>
  <sheetData>
    <row r="1" spans="2:7" ht="18.75">
      <c r="B1" s="214"/>
      <c r="C1" s="63" t="s">
        <v>7</v>
      </c>
      <c r="E1" s="204"/>
      <c r="F1" s="203"/>
      <c r="G1" s="203"/>
    </row>
    <row r="2" spans="1:7" ht="23.25" customHeight="1">
      <c r="A2" s="201" t="s">
        <v>710</v>
      </c>
      <c r="B2" s="756" t="s">
        <v>1100</v>
      </c>
      <c r="C2" s="757"/>
      <c r="D2" s="757"/>
      <c r="E2" s="757"/>
      <c r="F2" s="757"/>
      <c r="G2" s="757"/>
    </row>
    <row r="3" spans="1:7" ht="12.75">
      <c r="A3" s="202"/>
      <c r="B3" s="758" t="s">
        <v>803</v>
      </c>
      <c r="C3" s="750"/>
      <c r="D3" s="750"/>
      <c r="E3" s="750"/>
      <c r="F3" s="750"/>
      <c r="G3" s="750"/>
    </row>
    <row r="4" spans="2:7" ht="12.75">
      <c r="B4" s="758" t="s">
        <v>791</v>
      </c>
      <c r="C4" s="759"/>
      <c r="D4" s="750"/>
      <c r="E4" s="750"/>
      <c r="F4" s="750"/>
      <c r="G4" s="750"/>
    </row>
    <row r="7" ht="13.5" thickBot="1"/>
    <row r="8" spans="1:6" ht="12.75">
      <c r="A8" s="564" t="s">
        <v>1061</v>
      </c>
      <c r="B8" s="563" t="s">
        <v>1066</v>
      </c>
      <c r="C8" s="544" t="s">
        <v>1062</v>
      </c>
      <c r="D8" s="545" t="s">
        <v>1063</v>
      </c>
      <c r="E8" s="546" t="s">
        <v>797</v>
      </c>
      <c r="F8" s="547" t="s">
        <v>804</v>
      </c>
    </row>
    <row r="9" spans="1:6" ht="12.75">
      <c r="A9" s="565" t="s">
        <v>792</v>
      </c>
      <c r="B9" s="755" t="s">
        <v>828</v>
      </c>
      <c r="C9" s="548">
        <v>300</v>
      </c>
      <c r="D9" s="209">
        <v>10</v>
      </c>
      <c r="E9" s="210">
        <v>16200</v>
      </c>
      <c r="F9" s="549">
        <v>17300</v>
      </c>
    </row>
    <row r="10" spans="1:6" ht="12.75">
      <c r="A10" s="565" t="s">
        <v>793</v>
      </c>
      <c r="B10" s="755"/>
      <c r="C10" s="548">
        <v>350</v>
      </c>
      <c r="D10" s="209">
        <v>10</v>
      </c>
      <c r="E10" s="210">
        <v>28900</v>
      </c>
      <c r="F10" s="549">
        <v>32700</v>
      </c>
    </row>
    <row r="11" spans="1:6" ht="14.25">
      <c r="A11" s="565" t="s">
        <v>794</v>
      </c>
      <c r="B11" s="755"/>
      <c r="C11" s="548">
        <v>400</v>
      </c>
      <c r="D11" s="209">
        <v>10</v>
      </c>
      <c r="E11" s="210">
        <v>35400</v>
      </c>
      <c r="F11" s="550">
        <v>39900</v>
      </c>
    </row>
    <row r="12" spans="1:6" ht="14.25">
      <c r="A12" s="565" t="s">
        <v>795</v>
      </c>
      <c r="B12" s="755"/>
      <c r="C12" s="548">
        <v>500</v>
      </c>
      <c r="D12" s="209">
        <v>10</v>
      </c>
      <c r="E12" s="210">
        <v>103000</v>
      </c>
      <c r="F12" s="550">
        <v>108500</v>
      </c>
    </row>
    <row r="13" spans="1:6" ht="14.25">
      <c r="A13" s="565" t="s">
        <v>796</v>
      </c>
      <c r="B13" s="755"/>
      <c r="C13" s="548">
        <v>600</v>
      </c>
      <c r="D13" s="209">
        <v>10</v>
      </c>
      <c r="E13" s="210">
        <v>158000</v>
      </c>
      <c r="F13" s="550">
        <v>158000</v>
      </c>
    </row>
    <row r="14" spans="1:6" ht="14.25">
      <c r="A14" s="565" t="s">
        <v>798</v>
      </c>
      <c r="B14" s="755"/>
      <c r="C14" s="551">
        <v>800</v>
      </c>
      <c r="D14" s="209">
        <v>10</v>
      </c>
      <c r="E14" s="210">
        <v>262000</v>
      </c>
      <c r="F14" s="550">
        <v>233800</v>
      </c>
    </row>
    <row r="15" spans="1:6" ht="14.25">
      <c r="A15" s="565" t="s">
        <v>799</v>
      </c>
      <c r="B15" s="755"/>
      <c r="C15" s="551">
        <v>1000</v>
      </c>
      <c r="D15" s="209">
        <v>10</v>
      </c>
      <c r="E15" s="210">
        <v>315600</v>
      </c>
      <c r="F15" s="550">
        <v>285900</v>
      </c>
    </row>
    <row r="16" spans="1:6" ht="14.25">
      <c r="A16" s="565" t="s">
        <v>800</v>
      </c>
      <c r="B16" s="755"/>
      <c r="C16" s="551">
        <v>1200</v>
      </c>
      <c r="D16" s="209">
        <v>10</v>
      </c>
      <c r="E16" s="211">
        <v>435600</v>
      </c>
      <c r="F16" s="552">
        <v>389400</v>
      </c>
    </row>
    <row r="17" spans="1:6" ht="15">
      <c r="A17" s="565" t="s">
        <v>801</v>
      </c>
      <c r="B17" s="755"/>
      <c r="C17" s="551">
        <v>1400</v>
      </c>
      <c r="D17" s="209">
        <v>10</v>
      </c>
      <c r="E17" s="211">
        <v>595800</v>
      </c>
      <c r="F17" s="553">
        <v>535600</v>
      </c>
    </row>
    <row r="18" spans="1:6" ht="15">
      <c r="A18" s="565" t="s">
        <v>802</v>
      </c>
      <c r="B18" s="755"/>
      <c r="C18" s="551">
        <v>1600</v>
      </c>
      <c r="D18" s="209">
        <v>10</v>
      </c>
      <c r="E18" s="211">
        <v>855000</v>
      </c>
      <c r="F18" s="553">
        <v>798400</v>
      </c>
    </row>
    <row r="19" spans="1:6" ht="12.75">
      <c r="A19" s="566" t="s">
        <v>805</v>
      </c>
      <c r="B19" s="755"/>
      <c r="C19" s="554">
        <v>500</v>
      </c>
      <c r="D19" s="435">
        <v>2.5</v>
      </c>
      <c r="E19" s="206">
        <v>108500</v>
      </c>
      <c r="F19" s="555">
        <v>108500</v>
      </c>
    </row>
    <row r="20" spans="1:6" ht="12.75">
      <c r="A20" s="566" t="s">
        <v>806</v>
      </c>
      <c r="B20" s="755"/>
      <c r="C20" s="554">
        <v>600</v>
      </c>
      <c r="D20" s="435">
        <v>2.5</v>
      </c>
      <c r="E20" s="207">
        <v>139700</v>
      </c>
      <c r="F20" s="556">
        <v>139700</v>
      </c>
    </row>
    <row r="21" spans="1:6" ht="12.75">
      <c r="A21" s="566" t="s">
        <v>808</v>
      </c>
      <c r="B21" s="755"/>
      <c r="C21" s="557">
        <v>800</v>
      </c>
      <c r="D21" s="435">
        <v>2.5</v>
      </c>
      <c r="E21" s="207">
        <v>238700</v>
      </c>
      <c r="F21" s="558">
        <v>218700</v>
      </c>
    </row>
    <row r="22" spans="1:6" ht="12.75">
      <c r="A22" s="566" t="s">
        <v>807</v>
      </c>
      <c r="B22" s="755"/>
      <c r="C22" s="557">
        <v>1000</v>
      </c>
      <c r="D22" s="435">
        <v>2.5</v>
      </c>
      <c r="E22" s="207">
        <v>263500</v>
      </c>
      <c r="F22" s="558">
        <v>238000</v>
      </c>
    </row>
    <row r="23" spans="1:6" ht="12.75">
      <c r="A23" s="566" t="s">
        <v>809</v>
      </c>
      <c r="B23" s="755"/>
      <c r="C23" s="557">
        <v>1200</v>
      </c>
      <c r="D23" s="435">
        <v>2.5</v>
      </c>
      <c r="E23" s="207">
        <v>330200</v>
      </c>
      <c r="F23" s="558">
        <v>299800</v>
      </c>
    </row>
    <row r="24" spans="1:6" ht="12.75">
      <c r="A24" s="566" t="s">
        <v>810</v>
      </c>
      <c r="B24" s="755"/>
      <c r="C24" s="557">
        <v>1400</v>
      </c>
      <c r="D24" s="435">
        <v>2.5</v>
      </c>
      <c r="E24" s="207">
        <v>481000</v>
      </c>
      <c r="F24" s="558">
        <v>481000</v>
      </c>
    </row>
    <row r="25" spans="1:6" ht="12.75">
      <c r="A25" s="566" t="s">
        <v>811</v>
      </c>
      <c r="B25" s="755"/>
      <c r="C25" s="557">
        <v>1600</v>
      </c>
      <c r="D25" s="435">
        <v>2.5</v>
      </c>
      <c r="E25" s="205">
        <v>1340000</v>
      </c>
      <c r="F25" s="555">
        <v>1290000</v>
      </c>
    </row>
    <row r="26" spans="1:6" ht="12.75">
      <c r="A26" s="566" t="s">
        <v>812</v>
      </c>
      <c r="B26" s="755"/>
      <c r="C26" s="554">
        <v>1800</v>
      </c>
      <c r="D26" s="435">
        <v>2.5</v>
      </c>
      <c r="E26" s="205">
        <v>1480000</v>
      </c>
      <c r="F26" s="555">
        <v>1480000</v>
      </c>
    </row>
    <row r="27" spans="1:6" ht="13.5" thickBot="1">
      <c r="A27" s="567" t="s">
        <v>813</v>
      </c>
      <c r="B27" s="755"/>
      <c r="C27" s="559">
        <v>2000</v>
      </c>
      <c r="D27" s="560">
        <v>2.5</v>
      </c>
      <c r="E27" s="561">
        <v>1620000</v>
      </c>
      <c r="F27" s="562">
        <v>1620000</v>
      </c>
    </row>
    <row r="28" spans="1:6" ht="12.75">
      <c r="A28" s="754"/>
      <c r="B28" s="755"/>
      <c r="C28" s="751"/>
      <c r="D28" s="752"/>
      <c r="E28" s="752"/>
      <c r="F28" s="753"/>
    </row>
    <row r="29" spans="1:6" ht="12.75">
      <c r="A29" s="754"/>
      <c r="B29" s="755"/>
      <c r="C29" s="751"/>
      <c r="D29" s="752"/>
      <c r="E29" s="752"/>
      <c r="F29" s="753"/>
    </row>
    <row r="30" spans="1:6" ht="13.5" thickBot="1">
      <c r="A30" s="754"/>
      <c r="B30" s="755"/>
      <c r="C30" s="751"/>
      <c r="D30" s="752"/>
      <c r="E30" s="752"/>
      <c r="F30" s="753"/>
    </row>
    <row r="31" spans="1:6" ht="12.75">
      <c r="A31" s="570" t="s">
        <v>814</v>
      </c>
      <c r="B31" s="749" t="s">
        <v>1137</v>
      </c>
      <c r="C31" s="572">
        <v>50</v>
      </c>
      <c r="D31" s="538">
        <v>16</v>
      </c>
      <c r="E31" s="539">
        <v>1800</v>
      </c>
      <c r="F31" s="540">
        <v>3690</v>
      </c>
    </row>
    <row r="32" spans="1:6" ht="12.75">
      <c r="A32" s="565" t="s">
        <v>816</v>
      </c>
      <c r="B32" s="750"/>
      <c r="C32" s="548">
        <v>65</v>
      </c>
      <c r="D32" s="208">
        <v>16</v>
      </c>
      <c r="E32" s="211">
        <v>2320</v>
      </c>
      <c r="F32" s="541">
        <v>4521.3493629483055</v>
      </c>
    </row>
    <row r="33" spans="1:6" ht="12.75">
      <c r="A33" s="565" t="s">
        <v>815</v>
      </c>
      <c r="B33" s="750"/>
      <c r="C33" s="548">
        <v>80</v>
      </c>
      <c r="D33" s="209">
        <v>16</v>
      </c>
      <c r="E33" s="211">
        <v>2750</v>
      </c>
      <c r="F33" s="541">
        <v>4750</v>
      </c>
    </row>
    <row r="34" spans="1:6" ht="12.75">
      <c r="A34" s="565" t="s">
        <v>817</v>
      </c>
      <c r="B34" s="750"/>
      <c r="C34" s="548">
        <v>100</v>
      </c>
      <c r="D34" s="208">
        <v>16</v>
      </c>
      <c r="E34" s="211">
        <v>3430</v>
      </c>
      <c r="F34" s="541">
        <v>5430</v>
      </c>
    </row>
    <row r="35" spans="1:6" ht="12.75">
      <c r="A35" s="565" t="s">
        <v>818</v>
      </c>
      <c r="B35" s="750"/>
      <c r="C35" s="548">
        <v>125</v>
      </c>
      <c r="D35" s="209">
        <v>16</v>
      </c>
      <c r="E35" s="211">
        <v>4900</v>
      </c>
      <c r="F35" s="541">
        <v>6900</v>
      </c>
    </row>
    <row r="36" spans="1:45" ht="12.75">
      <c r="A36" s="565" t="s">
        <v>819</v>
      </c>
      <c r="B36" s="750"/>
      <c r="C36" s="548">
        <v>150</v>
      </c>
      <c r="D36" s="208">
        <v>16</v>
      </c>
      <c r="E36" s="211">
        <v>6000</v>
      </c>
      <c r="F36" s="541">
        <v>8000</v>
      </c>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row>
    <row r="37" spans="1:45" s="212" customFormat="1" ht="12.75">
      <c r="A37" s="565" t="s">
        <v>820</v>
      </c>
      <c r="B37" s="750"/>
      <c r="C37" s="548">
        <v>200</v>
      </c>
      <c r="D37" s="209">
        <v>16</v>
      </c>
      <c r="E37" s="211">
        <v>8950</v>
      </c>
      <c r="F37" s="541">
        <v>11950</v>
      </c>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row>
    <row r="38" spans="1:45" ht="12.75">
      <c r="A38" s="565" t="s">
        <v>821</v>
      </c>
      <c r="B38" s="750"/>
      <c r="C38" s="548">
        <v>250</v>
      </c>
      <c r="D38" s="208">
        <v>16</v>
      </c>
      <c r="E38" s="211">
        <v>14000</v>
      </c>
      <c r="F38" s="541">
        <v>17000</v>
      </c>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row>
    <row r="39" spans="1:45" ht="12.75">
      <c r="A39" s="565" t="s">
        <v>822</v>
      </c>
      <c r="B39" s="750"/>
      <c r="C39" s="548">
        <v>300</v>
      </c>
      <c r="D39" s="209">
        <v>16</v>
      </c>
      <c r="E39" s="211">
        <v>19000</v>
      </c>
      <c r="F39" s="541">
        <v>23000</v>
      </c>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row>
    <row r="40" spans="1:6" ht="12.75">
      <c r="A40" s="565" t="s">
        <v>823</v>
      </c>
      <c r="B40" s="750"/>
      <c r="C40" s="548">
        <v>350</v>
      </c>
      <c r="D40" s="208">
        <v>16</v>
      </c>
      <c r="E40" s="211">
        <v>39000</v>
      </c>
      <c r="F40" s="541">
        <v>43000</v>
      </c>
    </row>
    <row r="41" spans="1:6" ht="12.75">
      <c r="A41" s="565" t="s">
        <v>824</v>
      </c>
      <c r="B41" s="750"/>
      <c r="C41" s="548">
        <v>400</v>
      </c>
      <c r="D41" s="209">
        <v>16</v>
      </c>
      <c r="E41" s="211">
        <v>42300</v>
      </c>
      <c r="F41" s="541">
        <v>48300</v>
      </c>
    </row>
    <row r="42" spans="1:6" ht="12.75">
      <c r="A42" s="565" t="s">
        <v>825</v>
      </c>
      <c r="B42" s="750"/>
      <c r="C42" s="548">
        <v>450</v>
      </c>
      <c r="D42" s="208">
        <v>16</v>
      </c>
      <c r="E42" s="211">
        <v>77500</v>
      </c>
      <c r="F42" s="541">
        <v>82500</v>
      </c>
    </row>
    <row r="43" spans="1:6" ht="12.75">
      <c r="A43" s="565" t="s">
        <v>826</v>
      </c>
      <c r="B43" s="750"/>
      <c r="C43" s="548">
        <v>500</v>
      </c>
      <c r="D43" s="209">
        <v>16</v>
      </c>
      <c r="E43" s="466">
        <v>84542</v>
      </c>
      <c r="F43" s="541">
        <v>89900</v>
      </c>
    </row>
    <row r="44" spans="1:6" ht="12.75">
      <c r="A44" s="565" t="s">
        <v>827</v>
      </c>
      <c r="B44" s="750"/>
      <c r="C44" s="548">
        <v>600</v>
      </c>
      <c r="D44" s="208">
        <v>16</v>
      </c>
      <c r="E44" s="466">
        <v>148500</v>
      </c>
      <c r="F44" s="541">
        <v>158500</v>
      </c>
    </row>
    <row r="45" spans="1:6" ht="12.75">
      <c r="A45" s="565" t="s">
        <v>958</v>
      </c>
      <c r="B45" s="750"/>
      <c r="C45" s="548">
        <v>700</v>
      </c>
      <c r="D45" s="209">
        <v>16</v>
      </c>
      <c r="E45" s="211">
        <v>248700</v>
      </c>
      <c r="F45" s="541">
        <v>258900</v>
      </c>
    </row>
    <row r="46" spans="1:6" ht="12.75">
      <c r="A46" s="565" t="s">
        <v>959</v>
      </c>
      <c r="B46" s="750"/>
      <c r="C46" s="548">
        <v>800</v>
      </c>
      <c r="D46" s="208">
        <v>16</v>
      </c>
      <c r="E46" s="211">
        <v>298600</v>
      </c>
      <c r="F46" s="541">
        <v>298600</v>
      </c>
    </row>
    <row r="47" spans="1:6" ht="12.75">
      <c r="A47" s="565" t="s">
        <v>960</v>
      </c>
      <c r="B47" s="750"/>
      <c r="C47" s="548">
        <v>1000</v>
      </c>
      <c r="D47" s="209">
        <v>16</v>
      </c>
      <c r="E47" s="211">
        <v>549200</v>
      </c>
      <c r="F47" s="541">
        <v>549200</v>
      </c>
    </row>
    <row r="48" spans="1:6" ht="13.5" thickBot="1">
      <c r="A48" s="571" t="s">
        <v>961</v>
      </c>
      <c r="B48" s="568"/>
      <c r="C48" s="573">
        <v>1200</v>
      </c>
      <c r="D48" s="569">
        <v>16</v>
      </c>
      <c r="E48" s="542">
        <v>860000</v>
      </c>
      <c r="F48" s="543">
        <v>860074</v>
      </c>
    </row>
    <row r="49" ht="12.75">
      <c r="B49" s="537"/>
    </row>
    <row r="50" ht="12.75">
      <c r="B50" s="537"/>
    </row>
    <row r="51" ht="12.75">
      <c r="B51" s="537"/>
    </row>
  </sheetData>
  <sheetProtection/>
  <mergeCells count="7">
    <mergeCell ref="B31:B47"/>
    <mergeCell ref="C28:F30"/>
    <mergeCell ref="A28:A30"/>
    <mergeCell ref="B9:B30"/>
    <mergeCell ref="B2:G2"/>
    <mergeCell ref="B3:G3"/>
    <mergeCell ref="B4:G4"/>
  </mergeCells>
  <printOptions/>
  <pageMargins left="0.75" right="0.75" top="1" bottom="1" header="0.5" footer="0.5"/>
  <pageSetup horizontalDpi="200" verticalDpi="200" orientation="portrait" paperSize="9" scale="69" r:id="rId1"/>
</worksheet>
</file>

<file path=xl/worksheets/sheet20.xml><?xml version="1.0" encoding="utf-8"?>
<worksheet xmlns="http://schemas.openxmlformats.org/spreadsheetml/2006/main" xmlns:r="http://schemas.openxmlformats.org/officeDocument/2006/relationships">
  <sheetPr>
    <tabColor indexed="57"/>
  </sheetPr>
  <dimension ref="A1:C24"/>
  <sheetViews>
    <sheetView zoomScalePageLayoutView="0" workbookViewId="0" topLeftCell="A1">
      <selection activeCell="E9" sqref="E9"/>
    </sheetView>
  </sheetViews>
  <sheetFormatPr defaultColWidth="9.00390625" defaultRowHeight="12.75"/>
  <cols>
    <col min="1" max="1" width="17.00390625" style="0" customWidth="1"/>
    <col min="2" max="2" width="17.25390625" style="0" customWidth="1"/>
    <col min="3" max="3" width="24.25390625" style="0" customWidth="1"/>
  </cols>
  <sheetData>
    <row r="1" spans="1:3" ht="12.75">
      <c r="A1" s="968" t="s">
        <v>677</v>
      </c>
      <c r="B1" s="968"/>
      <c r="C1" s="968"/>
    </row>
    <row r="2" spans="1:3" ht="12.75">
      <c r="A2" s="932" t="s">
        <v>678</v>
      </c>
      <c r="B2" s="114" t="s">
        <v>679</v>
      </c>
      <c r="C2" s="121" t="s">
        <v>680</v>
      </c>
    </row>
    <row r="3" spans="1:3" ht="12.75">
      <c r="A3" s="932"/>
      <c r="B3" s="932" t="s">
        <v>790</v>
      </c>
      <c r="C3" s="932"/>
    </row>
    <row r="4" spans="1:3" ht="12.75">
      <c r="A4" s="114">
        <v>15</v>
      </c>
      <c r="B4" s="131">
        <v>8.16</v>
      </c>
      <c r="C4" s="130">
        <v>41.76</v>
      </c>
    </row>
    <row r="5" spans="1:3" ht="12.75">
      <c r="A5" s="114">
        <v>20</v>
      </c>
      <c r="B5" s="131">
        <v>10.8</v>
      </c>
      <c r="C5" s="130">
        <v>52.44</v>
      </c>
    </row>
    <row r="6" spans="1:3" ht="12.75">
      <c r="A6" s="114">
        <v>25</v>
      </c>
      <c r="B6" s="131">
        <v>13.68</v>
      </c>
      <c r="C6" s="130">
        <v>60.84</v>
      </c>
    </row>
    <row r="7" spans="1:3" ht="12.75">
      <c r="A7" s="114">
        <v>32</v>
      </c>
      <c r="B7" s="131">
        <v>16.32</v>
      </c>
      <c r="C7" s="130">
        <v>89.52</v>
      </c>
    </row>
    <row r="8" spans="1:3" ht="12.75">
      <c r="A8" s="114">
        <v>40</v>
      </c>
      <c r="B8" s="131">
        <v>18.96</v>
      </c>
      <c r="C8" s="130">
        <v>127.32</v>
      </c>
    </row>
    <row r="9" spans="1:3" ht="12.75">
      <c r="A9" s="114">
        <v>50</v>
      </c>
      <c r="B9" s="131">
        <v>20.28</v>
      </c>
      <c r="C9" s="130">
        <v>155.04</v>
      </c>
    </row>
    <row r="10" spans="1:3" ht="12.75">
      <c r="A10" s="114">
        <v>65</v>
      </c>
      <c r="B10" s="131">
        <v>24.48</v>
      </c>
      <c r="C10" s="130">
        <v>166.92</v>
      </c>
    </row>
    <row r="11" spans="1:3" ht="12.75">
      <c r="A11" s="114">
        <v>80</v>
      </c>
      <c r="B11" s="131">
        <v>27.12</v>
      </c>
      <c r="C11" s="130">
        <v>169.32</v>
      </c>
    </row>
    <row r="12" spans="1:3" ht="12.75">
      <c r="A12" s="114">
        <v>100</v>
      </c>
      <c r="B12" s="131">
        <v>32.52</v>
      </c>
      <c r="C12" s="130">
        <v>216.72</v>
      </c>
    </row>
    <row r="13" spans="1:3" ht="12.75">
      <c r="A13" s="114">
        <v>150</v>
      </c>
      <c r="B13" s="131">
        <v>40.68</v>
      </c>
      <c r="C13" s="130">
        <v>268.2</v>
      </c>
    </row>
    <row r="14" spans="1:3" ht="12.75">
      <c r="A14" s="114">
        <v>200</v>
      </c>
      <c r="B14" s="131">
        <v>58.32</v>
      </c>
      <c r="C14" s="130">
        <v>0</v>
      </c>
    </row>
    <row r="15" spans="1:3" ht="12.75">
      <c r="A15" s="114" t="s">
        <v>681</v>
      </c>
      <c r="B15" s="131">
        <v>58.32</v>
      </c>
      <c r="C15" s="130">
        <v>0</v>
      </c>
    </row>
    <row r="16" spans="1:3" ht="12.75">
      <c r="A16" s="114" t="s">
        <v>682</v>
      </c>
      <c r="B16" s="131">
        <v>58.32</v>
      </c>
      <c r="C16" s="130">
        <v>0</v>
      </c>
    </row>
    <row r="17" spans="1:3" ht="12.75">
      <c r="A17" s="114">
        <v>250</v>
      </c>
      <c r="B17" s="131">
        <v>62.28</v>
      </c>
      <c r="C17" s="130">
        <v>0</v>
      </c>
    </row>
    <row r="18" spans="1:3" ht="12.75">
      <c r="A18" s="114">
        <v>300</v>
      </c>
      <c r="B18" s="131">
        <v>73.2</v>
      </c>
      <c r="C18" s="130">
        <v>0</v>
      </c>
    </row>
    <row r="19" spans="1:3" ht="12.75">
      <c r="A19" s="114">
        <v>350</v>
      </c>
      <c r="B19" s="131">
        <v>75.84</v>
      </c>
      <c r="C19" s="130">
        <v>0</v>
      </c>
    </row>
    <row r="20" spans="1:3" ht="12.75">
      <c r="A20" s="114">
        <v>400</v>
      </c>
      <c r="B20" s="131">
        <v>89.52</v>
      </c>
      <c r="C20" s="130">
        <v>0</v>
      </c>
    </row>
    <row r="21" spans="1:3" ht="12.75">
      <c r="A21" s="114">
        <v>500</v>
      </c>
      <c r="B21" s="131">
        <v>108.36</v>
      </c>
      <c r="C21" s="130">
        <v>0</v>
      </c>
    </row>
    <row r="22" spans="1:3" ht="12.75">
      <c r="A22" s="114">
        <v>600</v>
      </c>
      <c r="B22" s="131">
        <v>122.04</v>
      </c>
      <c r="C22" s="130">
        <v>0</v>
      </c>
    </row>
    <row r="23" spans="1:3" ht="12.75">
      <c r="A23" s="114">
        <v>700</v>
      </c>
      <c r="B23" s="131">
        <v>142.32</v>
      </c>
      <c r="C23" s="130">
        <v>0</v>
      </c>
    </row>
    <row r="24" spans="1:3" ht="12.75">
      <c r="A24" s="114">
        <v>800</v>
      </c>
      <c r="B24" s="131">
        <v>169.32</v>
      </c>
      <c r="C24" s="130">
        <v>0</v>
      </c>
    </row>
  </sheetData>
  <sheetProtection/>
  <mergeCells count="3">
    <mergeCell ref="A1:C1"/>
    <mergeCell ref="A2:A3"/>
    <mergeCell ref="B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57"/>
  </sheetPr>
  <dimension ref="A1:CX368"/>
  <sheetViews>
    <sheetView view="pageBreakPreview" zoomScale="75" zoomScaleSheetLayoutView="75" zoomScalePageLayoutView="0" workbookViewId="0" topLeftCell="A229">
      <selection activeCell="A4" sqref="A1:IV4"/>
    </sheetView>
  </sheetViews>
  <sheetFormatPr defaultColWidth="9.00390625" defaultRowHeight="12.75"/>
  <cols>
    <col min="1" max="1" width="52.375" style="7" customWidth="1"/>
    <col min="2" max="2" width="13.00390625" style="2" customWidth="1"/>
    <col min="3" max="3" width="12.625" style="2" customWidth="1"/>
    <col min="4" max="4" width="14.00390625" style="9" customWidth="1"/>
    <col min="5" max="5" width="12.625" style="9" customWidth="1"/>
    <col min="6" max="6" width="16.625" style="9" customWidth="1"/>
    <col min="7" max="7" width="17.875" style="14" bestFit="1" customWidth="1"/>
    <col min="8" max="8" width="19.25390625" style="2" customWidth="1"/>
    <col min="9" max="9" width="16.375" style="2" customWidth="1"/>
    <col min="10" max="10" width="18.375" style="2" customWidth="1"/>
    <col min="11" max="11" width="17.625" style="2" customWidth="1"/>
    <col min="12" max="12" width="10.375" style="29" hidden="1" customWidth="1"/>
    <col min="13" max="13" width="13.625" style="2" customWidth="1"/>
    <col min="14" max="14" width="15.00390625" style="2" customWidth="1"/>
    <col min="15" max="16384" width="9.125" style="2" customWidth="1"/>
  </cols>
  <sheetData>
    <row r="1" spans="1:8" ht="1.5" customHeight="1">
      <c r="A1" s="3"/>
      <c r="B1" s="4"/>
      <c r="C1" s="4"/>
      <c r="D1" s="28"/>
      <c r="E1" s="1"/>
      <c r="G1" s="5"/>
      <c r="H1" s="6"/>
    </row>
    <row r="2" spans="1:9" ht="15.75" hidden="1">
      <c r="A2" s="813"/>
      <c r="B2" s="813"/>
      <c r="C2" s="813"/>
      <c r="D2" s="813"/>
      <c r="E2" s="813"/>
      <c r="F2" s="813"/>
      <c r="G2" s="813"/>
      <c r="H2" s="813"/>
      <c r="I2" s="813"/>
    </row>
    <row r="3" spans="1:9" ht="15.75" hidden="1">
      <c r="A3" s="814"/>
      <c r="B3" s="814"/>
      <c r="C3" s="814"/>
      <c r="D3" s="814"/>
      <c r="E3" s="814"/>
      <c r="F3" s="814"/>
      <c r="G3" s="814"/>
      <c r="H3" s="814"/>
      <c r="I3" s="814"/>
    </row>
    <row r="4" spans="1:9" ht="15.75" hidden="1">
      <c r="A4" s="815"/>
      <c r="B4" s="816"/>
      <c r="C4" s="31"/>
      <c r="D4" s="20"/>
      <c r="E4" s="20"/>
      <c r="F4" s="817"/>
      <c r="G4" s="818"/>
      <c r="H4" s="818"/>
      <c r="I4" s="818"/>
    </row>
    <row r="5" spans="1:7" ht="20.25" customHeight="1">
      <c r="A5" s="406" t="s">
        <v>1139</v>
      </c>
      <c r="B5" s="406"/>
      <c r="D5" s="10"/>
      <c r="E5" s="10"/>
      <c r="G5" s="8"/>
    </row>
    <row r="6" spans="1:9" ht="78.75" customHeight="1">
      <c r="A6" s="821" t="s">
        <v>1128</v>
      </c>
      <c r="B6" s="821"/>
      <c r="C6" s="821"/>
      <c r="D6" s="821"/>
      <c r="E6" s="821"/>
      <c r="F6" s="821"/>
      <c r="G6" s="821"/>
      <c r="H6" s="821"/>
      <c r="I6" s="821"/>
    </row>
    <row r="7" spans="1:7" ht="18" customHeight="1">
      <c r="A7" s="404" t="s">
        <v>233</v>
      </c>
      <c r="B7" s="405"/>
      <c r="C7" s="405"/>
      <c r="D7" s="405"/>
      <c r="E7" s="6"/>
      <c r="F7" s="6"/>
      <c r="G7" s="2"/>
    </row>
    <row r="8" spans="1:10" ht="22.5" customHeight="1">
      <c r="A8" s="403" t="s">
        <v>1098</v>
      </c>
      <c r="B8" s="403"/>
      <c r="C8" s="403"/>
      <c r="D8" s="6"/>
      <c r="E8" s="6"/>
      <c r="F8" s="6"/>
      <c r="G8" s="2"/>
      <c r="J8" s="434" t="s">
        <v>1140</v>
      </c>
    </row>
    <row r="9" ht="5.25" customHeight="1" thickBot="1"/>
    <row r="10" spans="1:14" ht="15">
      <c r="A10" s="804" t="s">
        <v>184</v>
      </c>
      <c r="B10" s="789" t="s">
        <v>1063</v>
      </c>
      <c r="C10" s="789" t="s">
        <v>185</v>
      </c>
      <c r="D10" s="812" t="s">
        <v>186</v>
      </c>
      <c r="E10" s="812"/>
      <c r="F10" s="812"/>
      <c r="G10" s="812"/>
      <c r="H10" s="822" t="s">
        <v>187</v>
      </c>
      <c r="I10" s="823"/>
      <c r="J10" s="823"/>
      <c r="K10" s="824"/>
      <c r="L10" s="398" t="s">
        <v>188</v>
      </c>
      <c r="M10" s="399"/>
      <c r="N10" s="802" t="s">
        <v>203</v>
      </c>
    </row>
    <row r="11" spans="1:14" ht="15">
      <c r="A11" s="805"/>
      <c r="B11" s="787"/>
      <c r="C11" s="811"/>
      <c r="D11" s="825" t="s">
        <v>189</v>
      </c>
      <c r="E11" s="825"/>
      <c r="F11" s="825" t="s">
        <v>804</v>
      </c>
      <c r="G11" s="825"/>
      <c r="H11" s="810" t="s">
        <v>189</v>
      </c>
      <c r="I11" s="810"/>
      <c r="J11" s="819" t="s">
        <v>804</v>
      </c>
      <c r="K11" s="820"/>
      <c r="L11" s="400" t="s">
        <v>190</v>
      </c>
      <c r="M11" s="401" t="s">
        <v>191</v>
      </c>
      <c r="N11" s="803"/>
    </row>
    <row r="12" spans="1:102" ht="18.75" customHeight="1">
      <c r="A12" s="805"/>
      <c r="B12" s="787" t="s">
        <v>1136</v>
      </c>
      <c r="C12" s="436" t="s">
        <v>192</v>
      </c>
      <c r="D12" s="402" t="s">
        <v>193</v>
      </c>
      <c r="E12" s="402" t="s">
        <v>194</v>
      </c>
      <c r="F12" s="402" t="s">
        <v>193</v>
      </c>
      <c r="G12" s="402" t="s">
        <v>194</v>
      </c>
      <c r="H12" s="459" t="s">
        <v>193</v>
      </c>
      <c r="I12" s="459" t="s">
        <v>194</v>
      </c>
      <c r="J12" s="459" t="s">
        <v>193</v>
      </c>
      <c r="K12" s="459" t="s">
        <v>194</v>
      </c>
      <c r="L12" s="400" t="s">
        <v>195</v>
      </c>
      <c r="M12" s="401" t="s">
        <v>196</v>
      </c>
      <c r="N12" s="803"/>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row>
    <row r="13" spans="1:102" ht="15" customHeight="1" thickBot="1">
      <c r="A13" s="806"/>
      <c r="B13" s="788"/>
      <c r="C13" s="440"/>
      <c r="D13" s="407" t="s">
        <v>197</v>
      </c>
      <c r="E13" s="407" t="s">
        <v>198</v>
      </c>
      <c r="F13" s="407" t="s">
        <v>197</v>
      </c>
      <c r="G13" s="407" t="s">
        <v>198</v>
      </c>
      <c r="H13" s="460" t="s">
        <v>197</v>
      </c>
      <c r="I13" s="460" t="s">
        <v>198</v>
      </c>
      <c r="J13" s="460" t="s">
        <v>197</v>
      </c>
      <c r="K13" s="460" t="s">
        <v>198</v>
      </c>
      <c r="L13" s="408" t="s">
        <v>199</v>
      </c>
      <c r="M13" s="409"/>
      <c r="N13" s="410"/>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row>
    <row r="14" spans="2:102" ht="15" customHeight="1" thickBot="1">
      <c r="B14" s="441"/>
      <c r="C14" s="441"/>
      <c r="E14" s="388"/>
      <c r="F14" s="388"/>
      <c r="H14" s="8"/>
      <c r="I14" s="8"/>
      <c r="J14" s="8"/>
      <c r="K14" s="8"/>
      <c r="L14" s="390"/>
      <c r="M14" s="8"/>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row>
    <row r="15" spans="1:102" ht="15.75" thickBot="1">
      <c r="A15" s="391"/>
      <c r="B15" s="607">
        <v>160</v>
      </c>
      <c r="C15" s="608">
        <v>50</v>
      </c>
      <c r="D15" s="609">
        <v>36000</v>
      </c>
      <c r="E15" s="654">
        <f aca="true" t="shared" si="0" ref="E15:E28">D15*1.1</f>
        <v>39600</v>
      </c>
      <c r="F15" s="655">
        <f>D15*1.15</f>
        <v>41400</v>
      </c>
      <c r="G15" s="654">
        <f aca="true" t="shared" si="1" ref="G15:G28">F15*1.1</f>
        <v>45540.00000000001</v>
      </c>
      <c r="H15" s="656">
        <f aca="true" t="shared" si="2" ref="H15:H21">D15*1.2</f>
        <v>43200</v>
      </c>
      <c r="I15" s="657">
        <f aca="true" t="shared" si="3" ref="I15:I28">H15*1.1</f>
        <v>47520.00000000001</v>
      </c>
      <c r="J15" s="656">
        <f>F15*1.15</f>
        <v>47609.99999999999</v>
      </c>
      <c r="K15" s="657">
        <f aca="true" t="shared" si="4" ref="K15:K28">J15*1.1</f>
        <v>52370.99999999999</v>
      </c>
      <c r="L15" s="655"/>
      <c r="M15" s="658">
        <v>68</v>
      </c>
      <c r="N15" s="659">
        <v>300</v>
      </c>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row>
    <row r="16" spans="1:102" ht="15.75" customHeight="1" thickBot="1">
      <c r="A16" s="392"/>
      <c r="B16" s="610">
        <v>160</v>
      </c>
      <c r="C16" s="611">
        <v>80</v>
      </c>
      <c r="D16" s="612">
        <v>43000</v>
      </c>
      <c r="E16" s="654">
        <f t="shared" si="0"/>
        <v>47300.00000000001</v>
      </c>
      <c r="F16" s="660">
        <f>D16*1.15</f>
        <v>49449.99999999999</v>
      </c>
      <c r="G16" s="654">
        <f t="shared" si="1"/>
        <v>54395</v>
      </c>
      <c r="H16" s="661">
        <f t="shared" si="2"/>
        <v>51600</v>
      </c>
      <c r="I16" s="657">
        <f t="shared" si="3"/>
        <v>56760.00000000001</v>
      </c>
      <c r="J16" s="661">
        <f aca="true" t="shared" si="5" ref="J16:J21">F16*1.15</f>
        <v>56867.499999999985</v>
      </c>
      <c r="K16" s="657">
        <f t="shared" si="4"/>
        <v>62554.249999999985</v>
      </c>
      <c r="L16" s="660"/>
      <c r="M16" s="662">
        <v>102</v>
      </c>
      <c r="N16" s="663">
        <v>390</v>
      </c>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row>
    <row r="17" spans="1:102" ht="21" thickBot="1">
      <c r="A17" s="395" t="s">
        <v>200</v>
      </c>
      <c r="B17" s="610">
        <v>160</v>
      </c>
      <c r="C17" s="611">
        <v>100</v>
      </c>
      <c r="D17" s="612">
        <v>53000</v>
      </c>
      <c r="E17" s="654">
        <f t="shared" si="0"/>
        <v>58300.00000000001</v>
      </c>
      <c r="F17" s="660">
        <f>D17*1.15</f>
        <v>60949.99999999999</v>
      </c>
      <c r="G17" s="654">
        <f t="shared" si="1"/>
        <v>67045</v>
      </c>
      <c r="H17" s="661">
        <f t="shared" si="2"/>
        <v>63600</v>
      </c>
      <c r="I17" s="657">
        <f t="shared" si="3"/>
        <v>69960</v>
      </c>
      <c r="J17" s="661">
        <f t="shared" si="5"/>
        <v>70092.49999999999</v>
      </c>
      <c r="K17" s="657">
        <f t="shared" si="4"/>
        <v>77101.74999999999</v>
      </c>
      <c r="L17" s="660"/>
      <c r="M17" s="662">
        <v>116</v>
      </c>
      <c r="N17" s="663">
        <v>450</v>
      </c>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row>
    <row r="18" spans="1:102" ht="21" thickBot="1">
      <c r="A18" s="395" t="s">
        <v>201</v>
      </c>
      <c r="B18" s="610">
        <v>160</v>
      </c>
      <c r="C18" s="611">
        <v>150</v>
      </c>
      <c r="D18" s="612">
        <v>150000</v>
      </c>
      <c r="E18" s="654">
        <f t="shared" si="0"/>
        <v>165000</v>
      </c>
      <c r="F18" s="660">
        <v>130000</v>
      </c>
      <c r="G18" s="654">
        <f t="shared" si="1"/>
        <v>143000</v>
      </c>
      <c r="H18" s="661">
        <f t="shared" si="2"/>
        <v>180000</v>
      </c>
      <c r="I18" s="657">
        <f t="shared" si="3"/>
        <v>198000.00000000003</v>
      </c>
      <c r="J18" s="661">
        <f t="shared" si="5"/>
        <v>149500</v>
      </c>
      <c r="K18" s="657">
        <f t="shared" si="4"/>
        <v>164450</v>
      </c>
      <c r="L18" s="660"/>
      <c r="M18" s="662">
        <v>306</v>
      </c>
      <c r="N18" s="663">
        <v>559</v>
      </c>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row>
    <row r="19" spans="1:102" ht="21" thickBot="1">
      <c r="A19" s="395" t="s">
        <v>202</v>
      </c>
      <c r="B19" s="610">
        <v>160</v>
      </c>
      <c r="C19" s="614">
        <v>200</v>
      </c>
      <c r="D19" s="613">
        <v>280000</v>
      </c>
      <c r="E19" s="654">
        <f t="shared" si="0"/>
        <v>308000</v>
      </c>
      <c r="F19" s="660">
        <v>250000</v>
      </c>
      <c r="G19" s="654">
        <f t="shared" si="1"/>
        <v>275000</v>
      </c>
      <c r="H19" s="661">
        <f t="shared" si="2"/>
        <v>336000</v>
      </c>
      <c r="I19" s="657">
        <f t="shared" si="3"/>
        <v>369600.00000000006</v>
      </c>
      <c r="J19" s="661">
        <f t="shared" si="5"/>
        <v>287500</v>
      </c>
      <c r="K19" s="657">
        <f t="shared" si="4"/>
        <v>316250</v>
      </c>
      <c r="L19" s="660"/>
      <c r="M19" s="662">
        <v>455</v>
      </c>
      <c r="N19" s="663">
        <v>660</v>
      </c>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row>
    <row r="20" spans="1:102" s="23" customFormat="1" ht="15.75" thickBot="1">
      <c r="A20" s="393"/>
      <c r="B20" s="610">
        <v>160</v>
      </c>
      <c r="C20" s="614">
        <v>250</v>
      </c>
      <c r="D20" s="613">
        <v>430000</v>
      </c>
      <c r="E20" s="654">
        <f t="shared" si="0"/>
        <v>473000.00000000006</v>
      </c>
      <c r="F20" s="660">
        <v>400000</v>
      </c>
      <c r="G20" s="654">
        <f t="shared" si="1"/>
        <v>440000.00000000006</v>
      </c>
      <c r="H20" s="661">
        <f t="shared" si="2"/>
        <v>516000</v>
      </c>
      <c r="I20" s="657">
        <f t="shared" si="3"/>
        <v>567600</v>
      </c>
      <c r="J20" s="661">
        <f t="shared" si="5"/>
        <v>459999.99999999994</v>
      </c>
      <c r="K20" s="657">
        <f t="shared" si="4"/>
        <v>506000</v>
      </c>
      <c r="L20" s="660"/>
      <c r="M20" s="662">
        <v>530</v>
      </c>
      <c r="N20" s="663">
        <v>787</v>
      </c>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row>
    <row r="21" spans="1:14" s="15" customFormat="1" ht="15.75" thickBot="1">
      <c r="A21" s="394"/>
      <c r="B21" s="615">
        <v>160</v>
      </c>
      <c r="C21" s="616">
        <v>300</v>
      </c>
      <c r="D21" s="617">
        <v>630000</v>
      </c>
      <c r="E21" s="654">
        <f t="shared" si="0"/>
        <v>693000</v>
      </c>
      <c r="F21" s="664">
        <v>600000</v>
      </c>
      <c r="G21" s="654">
        <f t="shared" si="1"/>
        <v>660000</v>
      </c>
      <c r="H21" s="665">
        <f t="shared" si="2"/>
        <v>756000</v>
      </c>
      <c r="I21" s="657">
        <f t="shared" si="3"/>
        <v>831600.0000000001</v>
      </c>
      <c r="J21" s="665">
        <f t="shared" si="5"/>
        <v>690000</v>
      </c>
      <c r="K21" s="657">
        <f t="shared" si="4"/>
        <v>759000.0000000001</v>
      </c>
      <c r="L21" s="664"/>
      <c r="M21" s="666">
        <v>680</v>
      </c>
      <c r="N21" s="667">
        <v>862</v>
      </c>
    </row>
    <row r="22" spans="1:14" s="15" customFormat="1" ht="15.75" thickBot="1">
      <c r="A22" s="389"/>
      <c r="B22" s="618"/>
      <c r="C22" s="618"/>
      <c r="D22" s="650"/>
      <c r="E22" s="651"/>
      <c r="F22" s="652"/>
      <c r="G22" s="651"/>
      <c r="H22" s="650"/>
      <c r="I22" s="651"/>
      <c r="J22" s="650"/>
      <c r="K22" s="651"/>
      <c r="L22" s="650"/>
      <c r="M22" s="653"/>
      <c r="N22" s="619"/>
    </row>
    <row r="23" spans="1:14" s="15" customFormat="1" ht="21" thickBot="1">
      <c r="A23" s="587" t="s">
        <v>204</v>
      </c>
      <c r="B23" s="607">
        <v>80</v>
      </c>
      <c r="C23" s="620">
        <v>350</v>
      </c>
      <c r="D23" s="655">
        <v>240000</v>
      </c>
      <c r="E23" s="654">
        <f t="shared" si="0"/>
        <v>264000</v>
      </c>
      <c r="F23" s="655">
        <v>210000</v>
      </c>
      <c r="G23" s="654">
        <f t="shared" si="1"/>
        <v>231000.00000000003</v>
      </c>
      <c r="H23" s="656">
        <f>D23*1.2</f>
        <v>288000</v>
      </c>
      <c r="I23" s="657">
        <f t="shared" si="3"/>
        <v>316800</v>
      </c>
      <c r="J23" s="656">
        <f>F23*1.15</f>
        <v>241499.99999999997</v>
      </c>
      <c r="K23" s="657">
        <f t="shared" si="4"/>
        <v>265650</v>
      </c>
      <c r="L23" s="655"/>
      <c r="M23" s="658">
        <v>1935</v>
      </c>
      <c r="N23" s="668">
        <v>889</v>
      </c>
    </row>
    <row r="24" spans="1:102" s="23" customFormat="1" ht="21" thickBot="1">
      <c r="A24" s="588" t="s">
        <v>208</v>
      </c>
      <c r="B24" s="610">
        <v>80</v>
      </c>
      <c r="C24" s="614">
        <v>500</v>
      </c>
      <c r="D24" s="660">
        <v>310000</v>
      </c>
      <c r="E24" s="654">
        <f t="shared" si="0"/>
        <v>341000</v>
      </c>
      <c r="F24" s="660">
        <v>280000</v>
      </c>
      <c r="G24" s="654">
        <f t="shared" si="1"/>
        <v>308000</v>
      </c>
      <c r="H24" s="661">
        <f>D24*1.2</f>
        <v>372000</v>
      </c>
      <c r="I24" s="657">
        <f t="shared" si="3"/>
        <v>409200.00000000006</v>
      </c>
      <c r="J24" s="661">
        <f>F24*1.15</f>
        <v>322000</v>
      </c>
      <c r="K24" s="657">
        <f t="shared" si="4"/>
        <v>354200</v>
      </c>
      <c r="L24" s="660"/>
      <c r="M24" s="660">
        <v>4360</v>
      </c>
      <c r="N24" s="669">
        <v>1194</v>
      </c>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row>
    <row r="25" spans="1:14" s="15" customFormat="1" ht="21" thickBot="1">
      <c r="A25" s="395" t="s">
        <v>210</v>
      </c>
      <c r="B25" s="610">
        <v>80</v>
      </c>
      <c r="C25" s="614">
        <v>600</v>
      </c>
      <c r="D25" s="660">
        <v>1150000</v>
      </c>
      <c r="E25" s="654">
        <f t="shared" si="0"/>
        <v>1265000</v>
      </c>
      <c r="F25" s="660">
        <v>1050000</v>
      </c>
      <c r="G25" s="654">
        <f t="shared" si="1"/>
        <v>1155000</v>
      </c>
      <c r="H25" s="661">
        <f>D25*1.2</f>
        <v>1380000</v>
      </c>
      <c r="I25" s="657">
        <f t="shared" si="3"/>
        <v>1518000.0000000002</v>
      </c>
      <c r="J25" s="661">
        <f>F25*1.15</f>
        <v>1207500</v>
      </c>
      <c r="K25" s="657">
        <f t="shared" si="4"/>
        <v>1328250</v>
      </c>
      <c r="L25" s="660">
        <f>клапаны!G7/'[1]для России'!G213-1</f>
        <v>0.050000000000000044</v>
      </c>
      <c r="M25" s="660">
        <v>6840</v>
      </c>
      <c r="N25" s="669">
        <v>1322</v>
      </c>
    </row>
    <row r="26" spans="1:14" s="15" customFormat="1" ht="15.75" thickBot="1">
      <c r="A26" s="589" t="s">
        <v>1127</v>
      </c>
      <c r="B26" s="610">
        <v>80</v>
      </c>
      <c r="C26" s="614">
        <v>700</v>
      </c>
      <c r="D26" s="660">
        <v>815000</v>
      </c>
      <c r="E26" s="654">
        <f t="shared" si="0"/>
        <v>896500.0000000001</v>
      </c>
      <c r="F26" s="660">
        <v>785400</v>
      </c>
      <c r="G26" s="654">
        <f t="shared" si="1"/>
        <v>863940.0000000001</v>
      </c>
      <c r="H26" s="661">
        <f>D26*1.2</f>
        <v>978000</v>
      </c>
      <c r="I26" s="657">
        <f t="shared" si="3"/>
        <v>1075800</v>
      </c>
      <c r="J26" s="661">
        <f>F26*1.15</f>
        <v>903209.9999999999</v>
      </c>
      <c r="K26" s="657">
        <f t="shared" si="4"/>
        <v>993531</v>
      </c>
      <c r="L26" s="660">
        <f>клапаны!G8/'[1]для России'!G214-1</f>
        <v>0.050000000000000044</v>
      </c>
      <c r="M26" s="660">
        <v>8835</v>
      </c>
      <c r="N26" s="669">
        <v>1549</v>
      </c>
    </row>
    <row r="27" spans="1:102" s="24" customFormat="1" ht="15.75" thickBot="1">
      <c r="A27" s="393" t="s">
        <v>1131</v>
      </c>
      <c r="B27" s="610">
        <v>80</v>
      </c>
      <c r="C27" s="614">
        <v>800</v>
      </c>
      <c r="D27" s="660">
        <v>1348500</v>
      </c>
      <c r="E27" s="654">
        <f t="shared" si="0"/>
        <v>1483350.0000000002</v>
      </c>
      <c r="F27" s="660">
        <v>1248500</v>
      </c>
      <c r="G27" s="654">
        <f t="shared" si="1"/>
        <v>1373350</v>
      </c>
      <c r="H27" s="661">
        <v>1980000</v>
      </c>
      <c r="I27" s="657">
        <f t="shared" si="3"/>
        <v>2178000</v>
      </c>
      <c r="J27" s="661">
        <v>1900000</v>
      </c>
      <c r="K27" s="657">
        <f t="shared" si="4"/>
        <v>2090000.0000000002</v>
      </c>
      <c r="L27" s="660">
        <f>клапаны!G9/'[1]для России'!G215-1</f>
        <v>0.040000000000000036</v>
      </c>
      <c r="M27" s="660">
        <v>11650</v>
      </c>
      <c r="N27" s="669">
        <v>1778</v>
      </c>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row>
    <row r="28" spans="1:102" ht="15.75" thickBot="1">
      <c r="A28" s="394"/>
      <c r="B28" s="615">
        <v>80</v>
      </c>
      <c r="C28" s="616">
        <v>1000</v>
      </c>
      <c r="D28" s="664">
        <v>1500000</v>
      </c>
      <c r="E28" s="654">
        <f t="shared" si="0"/>
        <v>1650000.0000000002</v>
      </c>
      <c r="F28" s="664">
        <v>1400000</v>
      </c>
      <c r="G28" s="654">
        <f t="shared" si="1"/>
        <v>1540000.0000000002</v>
      </c>
      <c r="H28" s="665">
        <v>2100000</v>
      </c>
      <c r="I28" s="657">
        <f t="shared" si="3"/>
        <v>2310000</v>
      </c>
      <c r="J28" s="665">
        <v>2000000</v>
      </c>
      <c r="K28" s="657">
        <f t="shared" si="4"/>
        <v>2200000</v>
      </c>
      <c r="L28" s="664">
        <f>клапаны!G10/'[1]для России'!G216-1</f>
        <v>0.030000000000000027</v>
      </c>
      <c r="M28" s="664">
        <v>19880</v>
      </c>
      <c r="N28" s="670">
        <v>2200</v>
      </c>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row>
    <row r="29" spans="1:102" ht="16.5" thickBot="1">
      <c r="A29" s="389"/>
      <c r="B29" s="443"/>
      <c r="C29" s="442"/>
      <c r="D29" s="411"/>
      <c r="E29" s="411"/>
      <c r="F29" s="411"/>
      <c r="G29" s="412"/>
      <c r="H29" s="411"/>
      <c r="I29" s="411"/>
      <c r="J29" s="411"/>
      <c r="K29" s="414"/>
      <c r="L29" s="414">
        <f>клапаны!G11/'[1]для России'!G217-1</f>
        <v>0.030000000000000027</v>
      </c>
      <c r="M29" s="411"/>
      <c r="N29" s="411"/>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row>
    <row r="30" spans="1:102" ht="15" customHeight="1">
      <c r="A30" s="804" t="s">
        <v>184</v>
      </c>
      <c r="B30" s="789" t="s">
        <v>1063</v>
      </c>
      <c r="C30" s="790" t="s">
        <v>185</v>
      </c>
      <c r="D30" s="792" t="s">
        <v>186</v>
      </c>
      <c r="E30" s="792"/>
      <c r="F30" s="792"/>
      <c r="G30" s="792"/>
      <c r="H30" s="799" t="s">
        <v>187</v>
      </c>
      <c r="I30" s="800"/>
      <c r="J30" s="800"/>
      <c r="K30" s="801"/>
      <c r="L30" s="415" t="s">
        <v>188</v>
      </c>
      <c r="M30" s="416"/>
      <c r="N30" s="808" t="s">
        <v>203</v>
      </c>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row>
    <row r="31" spans="1:102" ht="15" customHeight="1">
      <c r="A31" s="805"/>
      <c r="B31" s="787"/>
      <c r="C31" s="791"/>
      <c r="D31" s="793" t="s">
        <v>189</v>
      </c>
      <c r="E31" s="793"/>
      <c r="F31" s="793" t="s">
        <v>804</v>
      </c>
      <c r="G31" s="793"/>
      <c r="H31" s="807" t="s">
        <v>189</v>
      </c>
      <c r="I31" s="807"/>
      <c r="J31" s="783" t="s">
        <v>804</v>
      </c>
      <c r="K31" s="784"/>
      <c r="L31" s="417" t="s">
        <v>190</v>
      </c>
      <c r="M31" s="418" t="s">
        <v>191</v>
      </c>
      <c r="N31" s="809"/>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row>
    <row r="32" spans="1:14" ht="15.75">
      <c r="A32" s="805"/>
      <c r="B32" s="787" t="s">
        <v>1136</v>
      </c>
      <c r="C32" s="437" t="s">
        <v>192</v>
      </c>
      <c r="D32" s="419" t="s">
        <v>193</v>
      </c>
      <c r="E32" s="419" t="s">
        <v>194</v>
      </c>
      <c r="F32" s="419" t="s">
        <v>193</v>
      </c>
      <c r="G32" s="419" t="s">
        <v>194</v>
      </c>
      <c r="H32" s="461" t="s">
        <v>193</v>
      </c>
      <c r="I32" s="461" t="s">
        <v>194</v>
      </c>
      <c r="J32" s="461" t="s">
        <v>193</v>
      </c>
      <c r="K32" s="461" t="s">
        <v>194</v>
      </c>
      <c r="L32" s="417" t="s">
        <v>195</v>
      </c>
      <c r="M32" s="418" t="s">
        <v>196</v>
      </c>
      <c r="N32" s="809"/>
    </row>
    <row r="33" spans="1:14" ht="16.5" thickBot="1">
      <c r="A33" s="806"/>
      <c r="B33" s="788"/>
      <c r="C33" s="444"/>
      <c r="D33" s="420" t="s">
        <v>197</v>
      </c>
      <c r="E33" s="420" t="s">
        <v>198</v>
      </c>
      <c r="F33" s="420" t="s">
        <v>197</v>
      </c>
      <c r="G33" s="420" t="s">
        <v>198</v>
      </c>
      <c r="H33" s="462" t="s">
        <v>197</v>
      </c>
      <c r="I33" s="462" t="s">
        <v>198</v>
      </c>
      <c r="J33" s="462" t="s">
        <v>197</v>
      </c>
      <c r="K33" s="462" t="s">
        <v>198</v>
      </c>
      <c r="L33" s="421" t="s">
        <v>199</v>
      </c>
      <c r="M33" s="422"/>
      <c r="N33" s="423"/>
    </row>
    <row r="34" spans="2:14" ht="16.5" thickBot="1">
      <c r="B34" s="445"/>
      <c r="C34" s="445"/>
      <c r="D34" s="425"/>
      <c r="E34" s="425"/>
      <c r="F34" s="425"/>
      <c r="G34" s="426"/>
      <c r="H34" s="424"/>
      <c r="I34" s="424"/>
      <c r="J34" s="424"/>
      <c r="K34" s="424"/>
      <c r="L34" s="424"/>
      <c r="M34" s="424"/>
      <c r="N34" s="424"/>
    </row>
    <row r="35" spans="1:14" ht="15.75" thickBot="1">
      <c r="A35" s="497"/>
      <c r="B35" s="621">
        <v>64</v>
      </c>
      <c r="C35" s="622">
        <v>50</v>
      </c>
      <c r="D35" s="671">
        <v>13000</v>
      </c>
      <c r="E35" s="672">
        <f aca="true" t="shared" si="6" ref="E35:E50">D35*1.1</f>
        <v>14300.000000000002</v>
      </c>
      <c r="F35" s="486">
        <v>17000</v>
      </c>
      <c r="G35" s="672">
        <f aca="true" t="shared" si="7" ref="G35:G50">F35*1.1</f>
        <v>18700</v>
      </c>
      <c r="H35" s="673">
        <f aca="true" t="shared" si="8" ref="H35:H50">D35*1.32</f>
        <v>17160</v>
      </c>
      <c r="I35" s="674">
        <f aca="true" t="shared" si="9" ref="I35:I50">H35*1.1</f>
        <v>18876</v>
      </c>
      <c r="J35" s="673">
        <f aca="true" t="shared" si="10" ref="J35:J50">F35*1.32</f>
        <v>22440</v>
      </c>
      <c r="K35" s="674">
        <f aca="true" t="shared" si="11" ref="K35:K50">J35*1.1</f>
        <v>24684.000000000004</v>
      </c>
      <c r="L35" s="675">
        <f>клапаны!G12/'[1]для России'!G218-1</f>
        <v>0.050000000000000044</v>
      </c>
      <c r="M35" s="486">
        <v>38</v>
      </c>
      <c r="N35" s="676">
        <v>270</v>
      </c>
    </row>
    <row r="36" spans="1:14" ht="15.75" thickBot="1">
      <c r="A36" s="498"/>
      <c r="B36" s="624">
        <v>64</v>
      </c>
      <c r="C36" s="625">
        <v>80</v>
      </c>
      <c r="D36" s="677">
        <v>17000</v>
      </c>
      <c r="E36" s="672">
        <f t="shared" si="6"/>
        <v>18700</v>
      </c>
      <c r="F36" s="488">
        <v>21000</v>
      </c>
      <c r="G36" s="672">
        <f t="shared" si="7"/>
        <v>23100.000000000004</v>
      </c>
      <c r="H36" s="673">
        <f t="shared" si="8"/>
        <v>22440</v>
      </c>
      <c r="I36" s="674">
        <f t="shared" si="9"/>
        <v>24684.000000000004</v>
      </c>
      <c r="J36" s="673">
        <f t="shared" si="10"/>
        <v>27720</v>
      </c>
      <c r="K36" s="674">
        <f t="shared" si="11"/>
        <v>30492.000000000004</v>
      </c>
      <c r="L36" s="678">
        <f>клапаны!G13/'[1]для России'!G219-1</f>
        <v>0.050000000000000044</v>
      </c>
      <c r="M36" s="488">
        <v>60</v>
      </c>
      <c r="N36" s="679">
        <v>321</v>
      </c>
    </row>
    <row r="37" spans="1:14" ht="15.75" thickBot="1">
      <c r="A37" s="498"/>
      <c r="B37" s="624">
        <v>64</v>
      </c>
      <c r="C37" s="625">
        <v>100</v>
      </c>
      <c r="D37" s="677">
        <v>23000</v>
      </c>
      <c r="E37" s="672">
        <f t="shared" si="6"/>
        <v>25300.000000000004</v>
      </c>
      <c r="F37" s="488">
        <v>27000</v>
      </c>
      <c r="G37" s="672">
        <f t="shared" si="7"/>
        <v>29700.000000000004</v>
      </c>
      <c r="H37" s="673">
        <f t="shared" si="8"/>
        <v>30360</v>
      </c>
      <c r="I37" s="674">
        <f t="shared" si="9"/>
        <v>33396</v>
      </c>
      <c r="J37" s="673">
        <f t="shared" si="10"/>
        <v>35640</v>
      </c>
      <c r="K37" s="674">
        <f t="shared" si="11"/>
        <v>39204</v>
      </c>
      <c r="L37" s="678">
        <f>клапаны!G14/'[1]для России'!G220-1</f>
        <v>0.040000000000000036</v>
      </c>
      <c r="M37" s="488">
        <v>85</v>
      </c>
      <c r="N37" s="679">
        <v>359</v>
      </c>
    </row>
    <row r="38" spans="1:14" ht="21" thickBot="1">
      <c r="A38" s="495" t="s">
        <v>205</v>
      </c>
      <c r="B38" s="624">
        <v>64</v>
      </c>
      <c r="C38" s="625">
        <v>150</v>
      </c>
      <c r="D38" s="677">
        <v>45000</v>
      </c>
      <c r="E38" s="672">
        <f t="shared" si="6"/>
        <v>49500.00000000001</v>
      </c>
      <c r="F38" s="488">
        <v>50000</v>
      </c>
      <c r="G38" s="672">
        <f t="shared" si="7"/>
        <v>55000.00000000001</v>
      </c>
      <c r="H38" s="673">
        <f t="shared" si="8"/>
        <v>59400</v>
      </c>
      <c r="I38" s="674">
        <f t="shared" si="9"/>
        <v>65340.00000000001</v>
      </c>
      <c r="J38" s="673">
        <f t="shared" si="10"/>
        <v>66000</v>
      </c>
      <c r="K38" s="674">
        <f t="shared" si="11"/>
        <v>72600</v>
      </c>
      <c r="L38" s="678">
        <f>клапаны!G15/'[1]для России'!G221-1</f>
        <v>0.030000000000000027</v>
      </c>
      <c r="M38" s="488">
        <v>215</v>
      </c>
      <c r="N38" s="679">
        <v>447</v>
      </c>
    </row>
    <row r="39" spans="1:102" ht="15.75" customHeight="1" thickBot="1">
      <c r="A39" s="495" t="s">
        <v>206</v>
      </c>
      <c r="B39" s="624">
        <v>64</v>
      </c>
      <c r="C39" s="627">
        <v>200</v>
      </c>
      <c r="D39" s="677">
        <v>80000</v>
      </c>
      <c r="E39" s="672">
        <f t="shared" si="6"/>
        <v>88000</v>
      </c>
      <c r="F39" s="488">
        <v>95000</v>
      </c>
      <c r="G39" s="672">
        <f t="shared" si="7"/>
        <v>104500.00000000001</v>
      </c>
      <c r="H39" s="673">
        <f t="shared" si="8"/>
        <v>105600</v>
      </c>
      <c r="I39" s="674">
        <f t="shared" si="9"/>
        <v>116160.00000000001</v>
      </c>
      <c r="J39" s="673">
        <f t="shared" si="10"/>
        <v>125400</v>
      </c>
      <c r="K39" s="674">
        <f t="shared" si="11"/>
        <v>137940</v>
      </c>
      <c r="L39" s="678">
        <f>клапаны!G16/'[1]для России'!G222-1</f>
        <v>0.030000000000000027</v>
      </c>
      <c r="M39" s="488">
        <v>345</v>
      </c>
      <c r="N39" s="680">
        <v>550</v>
      </c>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row>
    <row r="40" spans="1:14" ht="21" thickBot="1">
      <c r="A40" s="495" t="s">
        <v>207</v>
      </c>
      <c r="B40" s="624">
        <v>64</v>
      </c>
      <c r="C40" s="627" t="s">
        <v>1129</v>
      </c>
      <c r="D40" s="677">
        <v>90000</v>
      </c>
      <c r="E40" s="672">
        <f t="shared" si="6"/>
        <v>99000.00000000001</v>
      </c>
      <c r="F40" s="488">
        <v>105000</v>
      </c>
      <c r="G40" s="672">
        <f t="shared" si="7"/>
        <v>115500.00000000001</v>
      </c>
      <c r="H40" s="673">
        <f t="shared" si="8"/>
        <v>118800</v>
      </c>
      <c r="I40" s="674">
        <f t="shared" si="9"/>
        <v>130680.00000000001</v>
      </c>
      <c r="J40" s="673">
        <f t="shared" si="10"/>
        <v>138600</v>
      </c>
      <c r="K40" s="674">
        <f t="shared" si="11"/>
        <v>152460</v>
      </c>
      <c r="L40" s="678" t="e">
        <f>клапаны!#REF!/'[1]для России'!G222-1</f>
        <v>#REF!</v>
      </c>
      <c r="M40" s="488">
        <v>400</v>
      </c>
      <c r="N40" s="680">
        <v>622</v>
      </c>
    </row>
    <row r="41" spans="1:14" ht="21" thickBot="1">
      <c r="A41" s="495" t="s">
        <v>211</v>
      </c>
      <c r="B41" s="624">
        <v>64</v>
      </c>
      <c r="C41" s="627">
        <v>250</v>
      </c>
      <c r="D41" s="677">
        <v>187000</v>
      </c>
      <c r="E41" s="672">
        <f t="shared" si="6"/>
        <v>205700.00000000003</v>
      </c>
      <c r="F41" s="488">
        <v>200000</v>
      </c>
      <c r="G41" s="672">
        <f t="shared" si="7"/>
        <v>220000.00000000003</v>
      </c>
      <c r="H41" s="673">
        <f t="shared" si="8"/>
        <v>246840</v>
      </c>
      <c r="I41" s="674">
        <f t="shared" si="9"/>
        <v>271524</v>
      </c>
      <c r="J41" s="673">
        <f t="shared" si="10"/>
        <v>264000</v>
      </c>
      <c r="K41" s="674">
        <f t="shared" si="11"/>
        <v>290400</v>
      </c>
      <c r="L41" s="678" t="e">
        <f>клапаны!#REF!/'[1]для России'!G223-1</f>
        <v>#REF!</v>
      </c>
      <c r="M41" s="488">
        <v>400</v>
      </c>
      <c r="N41" s="680">
        <v>622</v>
      </c>
    </row>
    <row r="42" spans="1:14" ht="21" thickBot="1">
      <c r="A42" s="495" t="s">
        <v>212</v>
      </c>
      <c r="B42" s="624">
        <v>64</v>
      </c>
      <c r="C42" s="627">
        <v>300</v>
      </c>
      <c r="D42" s="677">
        <v>260000</v>
      </c>
      <c r="E42" s="672">
        <f t="shared" si="6"/>
        <v>286000</v>
      </c>
      <c r="F42" s="488">
        <v>230000</v>
      </c>
      <c r="G42" s="672">
        <f t="shared" si="7"/>
        <v>253000.00000000003</v>
      </c>
      <c r="H42" s="673">
        <f t="shared" si="8"/>
        <v>343200</v>
      </c>
      <c r="I42" s="674">
        <f t="shared" si="9"/>
        <v>377520.00000000006</v>
      </c>
      <c r="J42" s="673">
        <f t="shared" si="10"/>
        <v>303600</v>
      </c>
      <c r="K42" s="674">
        <f t="shared" si="11"/>
        <v>333960</v>
      </c>
      <c r="L42" s="678" t="e">
        <f>клапаны!#REF!/'[1]для России'!G224-1</f>
        <v>#REF!</v>
      </c>
      <c r="M42" s="488">
        <v>1200</v>
      </c>
      <c r="N42" s="680">
        <v>850</v>
      </c>
    </row>
    <row r="43" spans="1:14" ht="21" thickBot="1">
      <c r="A43" s="495" t="s">
        <v>213</v>
      </c>
      <c r="B43" s="624">
        <v>64</v>
      </c>
      <c r="C43" s="627" t="s">
        <v>1125</v>
      </c>
      <c r="D43" s="677">
        <v>310000</v>
      </c>
      <c r="E43" s="672">
        <f t="shared" si="6"/>
        <v>341000</v>
      </c>
      <c r="F43" s="488">
        <v>280000</v>
      </c>
      <c r="G43" s="672">
        <f t="shared" si="7"/>
        <v>308000</v>
      </c>
      <c r="H43" s="673">
        <f t="shared" si="8"/>
        <v>409200</v>
      </c>
      <c r="I43" s="674">
        <f t="shared" si="9"/>
        <v>450120.00000000006</v>
      </c>
      <c r="J43" s="673">
        <f t="shared" si="10"/>
        <v>369600</v>
      </c>
      <c r="K43" s="674">
        <f t="shared" si="11"/>
        <v>406560.00000000006</v>
      </c>
      <c r="L43" s="678" t="e">
        <f>клапаны!#REF!/'[1]для России'!G224-1</f>
        <v>#REF!</v>
      </c>
      <c r="M43" s="488">
        <v>1350</v>
      </c>
      <c r="N43" s="681">
        <v>920</v>
      </c>
    </row>
    <row r="44" spans="1:14" ht="15.75" thickBot="1">
      <c r="A44" s="499"/>
      <c r="B44" s="624">
        <v>64</v>
      </c>
      <c r="C44" s="627">
        <v>350</v>
      </c>
      <c r="D44" s="677">
        <v>380000</v>
      </c>
      <c r="E44" s="672">
        <f t="shared" si="6"/>
        <v>418000.00000000006</v>
      </c>
      <c r="F44" s="488">
        <v>350000</v>
      </c>
      <c r="G44" s="672">
        <f t="shared" si="7"/>
        <v>385000.00000000006</v>
      </c>
      <c r="H44" s="673">
        <f t="shared" si="8"/>
        <v>501600</v>
      </c>
      <c r="I44" s="674">
        <f t="shared" si="9"/>
        <v>551760</v>
      </c>
      <c r="J44" s="673">
        <f t="shared" si="10"/>
        <v>462000</v>
      </c>
      <c r="K44" s="674">
        <f t="shared" si="11"/>
        <v>508200.00000000006</v>
      </c>
      <c r="L44" s="678" t="e">
        <f>клапаны!#REF!/'[1]для России'!G225-1</f>
        <v>#REF!</v>
      </c>
      <c r="M44" s="488">
        <v>1350</v>
      </c>
      <c r="N44" s="681">
        <v>920</v>
      </c>
    </row>
    <row r="45" spans="1:14" ht="15.75" thickBot="1">
      <c r="A45" s="499"/>
      <c r="B45" s="624">
        <v>64</v>
      </c>
      <c r="C45" s="627" t="s">
        <v>1124</v>
      </c>
      <c r="D45" s="677">
        <v>330000</v>
      </c>
      <c r="E45" s="672">
        <f t="shared" si="6"/>
        <v>363000.00000000006</v>
      </c>
      <c r="F45" s="488">
        <v>300000</v>
      </c>
      <c r="G45" s="672">
        <f t="shared" si="7"/>
        <v>330000</v>
      </c>
      <c r="H45" s="673">
        <f t="shared" si="8"/>
        <v>435600</v>
      </c>
      <c r="I45" s="674">
        <f t="shared" si="9"/>
        <v>479160.00000000006</v>
      </c>
      <c r="J45" s="673">
        <f t="shared" si="10"/>
        <v>396000</v>
      </c>
      <c r="K45" s="674">
        <f t="shared" si="11"/>
        <v>435600.00000000006</v>
      </c>
      <c r="L45" s="678" t="e">
        <f>клапаны!#REF!/'[1]для России'!G225-1</f>
        <v>#REF!</v>
      </c>
      <c r="M45" s="488">
        <v>1500</v>
      </c>
      <c r="N45" s="680">
        <v>960</v>
      </c>
    </row>
    <row r="46" spans="1:14" ht="15.75" thickBot="1">
      <c r="A46" s="500" t="s">
        <v>1126</v>
      </c>
      <c r="B46" s="624">
        <v>64</v>
      </c>
      <c r="C46" s="627">
        <v>400</v>
      </c>
      <c r="D46" s="677">
        <v>480000</v>
      </c>
      <c r="E46" s="672">
        <f t="shared" si="6"/>
        <v>528000</v>
      </c>
      <c r="F46" s="488">
        <v>450000</v>
      </c>
      <c r="G46" s="672">
        <f t="shared" si="7"/>
        <v>495000.00000000006</v>
      </c>
      <c r="H46" s="673">
        <f t="shared" si="8"/>
        <v>633600</v>
      </c>
      <c r="I46" s="674">
        <f t="shared" si="9"/>
        <v>696960</v>
      </c>
      <c r="J46" s="673">
        <f t="shared" si="10"/>
        <v>594000</v>
      </c>
      <c r="K46" s="674">
        <f t="shared" si="11"/>
        <v>653400</v>
      </c>
      <c r="L46" s="678" t="e">
        <f>клапаны!#REF!/'[1]для России'!G226-1</f>
        <v>#REF!</v>
      </c>
      <c r="M46" s="488">
        <v>1500</v>
      </c>
      <c r="N46" s="680">
        <v>960</v>
      </c>
    </row>
    <row r="47" spans="1:14" ht="15.75" thickBot="1">
      <c r="A47" s="499" t="s">
        <v>1131</v>
      </c>
      <c r="B47" s="624">
        <v>64</v>
      </c>
      <c r="C47" s="627">
        <v>500</v>
      </c>
      <c r="D47" s="677">
        <v>580000</v>
      </c>
      <c r="E47" s="672">
        <f t="shared" si="6"/>
        <v>638000</v>
      </c>
      <c r="F47" s="488">
        <v>550000</v>
      </c>
      <c r="G47" s="672">
        <f t="shared" si="7"/>
        <v>605000</v>
      </c>
      <c r="H47" s="673">
        <f t="shared" si="8"/>
        <v>765600</v>
      </c>
      <c r="I47" s="674">
        <f t="shared" si="9"/>
        <v>842160.0000000001</v>
      </c>
      <c r="J47" s="673">
        <f t="shared" si="10"/>
        <v>726000</v>
      </c>
      <c r="K47" s="674">
        <f t="shared" si="11"/>
        <v>798600.0000000001</v>
      </c>
      <c r="L47" s="678" t="e">
        <f>клапаны!#REF!/'[1]для России'!G227-1</f>
        <v>#REF!</v>
      </c>
      <c r="M47" s="488">
        <v>1720</v>
      </c>
      <c r="N47" s="680">
        <v>1150</v>
      </c>
    </row>
    <row r="48" spans="1:14" ht="15.75" thickBot="1">
      <c r="A48" s="499"/>
      <c r="B48" s="624">
        <v>64</v>
      </c>
      <c r="C48" s="627">
        <v>700</v>
      </c>
      <c r="D48" s="677">
        <v>1010000</v>
      </c>
      <c r="E48" s="672">
        <f t="shared" si="6"/>
        <v>1111000</v>
      </c>
      <c r="F48" s="488">
        <v>950000</v>
      </c>
      <c r="G48" s="672">
        <f t="shared" si="7"/>
        <v>1045000.0000000001</v>
      </c>
      <c r="H48" s="673">
        <f t="shared" si="8"/>
        <v>1333200</v>
      </c>
      <c r="I48" s="674">
        <f t="shared" si="9"/>
        <v>1466520.0000000002</v>
      </c>
      <c r="J48" s="673">
        <f t="shared" si="10"/>
        <v>1254000</v>
      </c>
      <c r="K48" s="674">
        <f t="shared" si="11"/>
        <v>1379400</v>
      </c>
      <c r="L48" s="678">
        <f>клапаны!G17/'[1]для России'!G228-1</f>
        <v>0.030000000000000027</v>
      </c>
      <c r="M48" s="488">
        <v>6540</v>
      </c>
      <c r="N48" s="681">
        <v>1450</v>
      </c>
    </row>
    <row r="49" spans="1:14" ht="15.75" thickBot="1">
      <c r="A49" s="499"/>
      <c r="B49" s="624">
        <v>64</v>
      </c>
      <c r="C49" s="627">
        <v>1000</v>
      </c>
      <c r="D49" s="677">
        <v>2100000</v>
      </c>
      <c r="E49" s="672">
        <f t="shared" si="6"/>
        <v>2310000</v>
      </c>
      <c r="F49" s="488">
        <v>2000000</v>
      </c>
      <c r="G49" s="672">
        <f t="shared" si="7"/>
        <v>2200000</v>
      </c>
      <c r="H49" s="673">
        <f t="shared" si="8"/>
        <v>2772000</v>
      </c>
      <c r="I49" s="674">
        <f t="shared" si="9"/>
        <v>3049200.0000000005</v>
      </c>
      <c r="J49" s="673">
        <f t="shared" si="10"/>
        <v>2640000</v>
      </c>
      <c r="K49" s="674">
        <f t="shared" si="11"/>
        <v>2904000.0000000005</v>
      </c>
      <c r="L49" s="678">
        <f>клапаны!G18/'[1]для России'!G229-1</f>
        <v>0.030000000000000027</v>
      </c>
      <c r="M49" s="488">
        <v>17600</v>
      </c>
      <c r="N49" s="681">
        <v>1980</v>
      </c>
    </row>
    <row r="50" spans="1:14" ht="15.75" thickBot="1">
      <c r="A50" s="496"/>
      <c r="B50" s="628">
        <v>64</v>
      </c>
      <c r="C50" s="629">
        <v>1200</v>
      </c>
      <c r="D50" s="682">
        <v>2400000</v>
      </c>
      <c r="E50" s="672">
        <f t="shared" si="6"/>
        <v>2640000</v>
      </c>
      <c r="F50" s="683">
        <v>2300000</v>
      </c>
      <c r="G50" s="672">
        <f t="shared" si="7"/>
        <v>2530000</v>
      </c>
      <c r="H50" s="673">
        <f t="shared" si="8"/>
        <v>3168000</v>
      </c>
      <c r="I50" s="674">
        <f t="shared" si="9"/>
        <v>3484800.0000000005</v>
      </c>
      <c r="J50" s="673">
        <f t="shared" si="10"/>
        <v>3036000</v>
      </c>
      <c r="K50" s="674">
        <f t="shared" si="11"/>
        <v>3339600.0000000005</v>
      </c>
      <c r="L50" s="684">
        <f>клапаны!G19/'[1]для России'!G230-1</f>
        <v>0.030000000000000027</v>
      </c>
      <c r="M50" s="683">
        <v>19850</v>
      </c>
      <c r="N50" s="685">
        <v>2240</v>
      </c>
    </row>
    <row r="51" spans="1:14" ht="16.5" thickBot="1">
      <c r="A51" s="393"/>
      <c r="B51" s="443"/>
      <c r="C51" s="442"/>
      <c r="D51" s="443"/>
      <c r="E51" s="443"/>
      <c r="F51" s="443"/>
      <c r="G51" s="592"/>
      <c r="H51" s="443"/>
      <c r="I51" s="443"/>
      <c r="J51" s="443"/>
      <c r="K51" s="442"/>
      <c r="L51" s="442">
        <f>клапаны!G20/'[1]для России'!G231-1</f>
        <v>0.030000000000000027</v>
      </c>
      <c r="M51" s="443"/>
      <c r="N51" s="443"/>
    </row>
    <row r="52" spans="1:14" ht="15.75" thickBot="1">
      <c r="A52" s="501"/>
      <c r="B52" s="623">
        <v>40</v>
      </c>
      <c r="C52" s="622">
        <v>50</v>
      </c>
      <c r="D52" s="590">
        <v>11000</v>
      </c>
      <c r="E52" s="672">
        <f>D52*1.1</f>
        <v>12100.000000000002</v>
      </c>
      <c r="F52" s="486">
        <v>14000</v>
      </c>
      <c r="G52" s="672">
        <f>F52*1.1</f>
        <v>15400.000000000002</v>
      </c>
      <c r="H52" s="673">
        <f aca="true" t="shared" si="12" ref="H52:H67">D52*1.32</f>
        <v>14520</v>
      </c>
      <c r="I52" s="674">
        <f aca="true" t="shared" si="13" ref="I52:I67">H52*1.1</f>
        <v>15972.000000000002</v>
      </c>
      <c r="J52" s="673">
        <f aca="true" t="shared" si="14" ref="J52:J67">F52*1.32</f>
        <v>18480</v>
      </c>
      <c r="K52" s="674">
        <f aca="true" t="shared" si="15" ref="K52:K66">J52*1.1</f>
        <v>20328</v>
      </c>
      <c r="L52" s="675">
        <f>клапаны!G21/'[1]для России'!G232-1</f>
        <v>0.030000000000000027</v>
      </c>
      <c r="M52" s="686">
        <v>22</v>
      </c>
      <c r="N52" s="687">
        <v>250</v>
      </c>
    </row>
    <row r="53" spans="1:14" ht="21" thickBot="1">
      <c r="A53" s="495" t="s">
        <v>209</v>
      </c>
      <c r="B53" s="626">
        <v>40</v>
      </c>
      <c r="C53" s="625">
        <v>80</v>
      </c>
      <c r="D53" s="591">
        <v>14000</v>
      </c>
      <c r="E53" s="672">
        <f aca="true" t="shared" si="16" ref="E53:E67">D53*1.1</f>
        <v>15400.000000000002</v>
      </c>
      <c r="F53" s="488">
        <v>17000</v>
      </c>
      <c r="G53" s="672">
        <f aca="true" t="shared" si="17" ref="G53:G67">F53*1.1</f>
        <v>18700</v>
      </c>
      <c r="H53" s="673">
        <f t="shared" si="12"/>
        <v>18480</v>
      </c>
      <c r="I53" s="674">
        <f t="shared" si="13"/>
        <v>20328</v>
      </c>
      <c r="J53" s="673">
        <f t="shared" si="14"/>
        <v>22440</v>
      </c>
      <c r="K53" s="674">
        <f t="shared" si="15"/>
        <v>24684.000000000004</v>
      </c>
      <c r="L53" s="678">
        <f>клапаны!G22/'[1]для России'!G233-1</f>
        <v>0.030000000000000027</v>
      </c>
      <c r="M53" s="688">
        <v>35</v>
      </c>
      <c r="N53" s="689">
        <v>283</v>
      </c>
    </row>
    <row r="54" spans="1:14" ht="21" thickBot="1">
      <c r="A54" s="495" t="s">
        <v>214</v>
      </c>
      <c r="B54" s="626">
        <v>40</v>
      </c>
      <c r="C54" s="625">
        <v>100</v>
      </c>
      <c r="D54" s="591">
        <v>20500</v>
      </c>
      <c r="E54" s="672">
        <f t="shared" si="16"/>
        <v>22550.000000000004</v>
      </c>
      <c r="F54" s="488">
        <v>23500</v>
      </c>
      <c r="G54" s="672">
        <f t="shared" si="17"/>
        <v>25850.000000000004</v>
      </c>
      <c r="H54" s="673">
        <f t="shared" si="12"/>
        <v>27060</v>
      </c>
      <c r="I54" s="674">
        <f t="shared" si="13"/>
        <v>29766.000000000004</v>
      </c>
      <c r="J54" s="673">
        <f t="shared" si="14"/>
        <v>31020</v>
      </c>
      <c r="K54" s="674">
        <f t="shared" si="15"/>
        <v>34122</v>
      </c>
      <c r="L54" s="678">
        <f>клапаны!G23/'[1]для России'!G234-1</f>
        <v>0.030000000000000027</v>
      </c>
      <c r="M54" s="688">
        <v>58.5</v>
      </c>
      <c r="N54" s="689">
        <v>350</v>
      </c>
    </row>
    <row r="55" spans="1:14" ht="21" thickBot="1">
      <c r="A55" s="495" t="s">
        <v>215</v>
      </c>
      <c r="B55" s="626">
        <v>40</v>
      </c>
      <c r="C55" s="625" t="s">
        <v>1121</v>
      </c>
      <c r="D55" s="591">
        <v>32000</v>
      </c>
      <c r="E55" s="672">
        <f t="shared" si="16"/>
        <v>35200</v>
      </c>
      <c r="F55" s="488">
        <v>35000</v>
      </c>
      <c r="G55" s="672">
        <f t="shared" si="17"/>
        <v>38500</v>
      </c>
      <c r="H55" s="673">
        <f t="shared" si="12"/>
        <v>42240</v>
      </c>
      <c r="I55" s="674">
        <f t="shared" si="13"/>
        <v>46464.00000000001</v>
      </c>
      <c r="J55" s="673">
        <f t="shared" si="14"/>
        <v>46200</v>
      </c>
      <c r="K55" s="674">
        <f t="shared" si="15"/>
        <v>50820.00000000001</v>
      </c>
      <c r="L55" s="678">
        <f>клапаны!G23/'[1]для России'!G234-1</f>
        <v>0.030000000000000027</v>
      </c>
      <c r="M55" s="688">
        <v>72</v>
      </c>
      <c r="N55" s="690">
        <v>350</v>
      </c>
    </row>
    <row r="56" spans="1:14" ht="21" thickBot="1">
      <c r="A56" s="495" t="s">
        <v>216</v>
      </c>
      <c r="B56" s="626">
        <v>40</v>
      </c>
      <c r="C56" s="625">
        <v>125</v>
      </c>
      <c r="D56" s="591">
        <v>35000</v>
      </c>
      <c r="E56" s="672">
        <f t="shared" si="16"/>
        <v>38500</v>
      </c>
      <c r="F56" s="488">
        <v>38000</v>
      </c>
      <c r="G56" s="672">
        <f t="shared" si="17"/>
        <v>41800</v>
      </c>
      <c r="H56" s="673">
        <f t="shared" si="12"/>
        <v>46200</v>
      </c>
      <c r="I56" s="674">
        <f t="shared" si="13"/>
        <v>50820.00000000001</v>
      </c>
      <c r="J56" s="673">
        <f t="shared" si="14"/>
        <v>50160</v>
      </c>
      <c r="K56" s="674">
        <f t="shared" si="15"/>
        <v>55176.00000000001</v>
      </c>
      <c r="L56" s="678">
        <f>клапаны!G24/'[1]для России'!G235-1</f>
        <v>0.030000000000000027</v>
      </c>
      <c r="M56" s="688">
        <v>72</v>
      </c>
      <c r="N56" s="690">
        <v>350</v>
      </c>
    </row>
    <row r="57" spans="1:14" ht="15.75" thickBot="1">
      <c r="A57" s="498"/>
      <c r="B57" s="626">
        <v>40</v>
      </c>
      <c r="C57" s="627">
        <v>150</v>
      </c>
      <c r="D57" s="677">
        <v>40000</v>
      </c>
      <c r="E57" s="672">
        <f t="shared" si="16"/>
        <v>44000</v>
      </c>
      <c r="F57" s="488">
        <v>45000</v>
      </c>
      <c r="G57" s="672">
        <f t="shared" si="17"/>
        <v>49500.00000000001</v>
      </c>
      <c r="H57" s="673">
        <f t="shared" si="12"/>
        <v>52800</v>
      </c>
      <c r="I57" s="674">
        <f t="shared" si="13"/>
        <v>58080.00000000001</v>
      </c>
      <c r="J57" s="673">
        <f t="shared" si="14"/>
        <v>59400</v>
      </c>
      <c r="K57" s="674">
        <f t="shared" si="15"/>
        <v>65340.00000000001</v>
      </c>
      <c r="L57" s="678">
        <f>клапаны!G25/'[1]для России'!G236-1</f>
        <v>0.10210000000000008</v>
      </c>
      <c r="M57" s="688">
        <v>105</v>
      </c>
      <c r="N57" s="689">
        <v>403</v>
      </c>
    </row>
    <row r="58" spans="1:14" ht="15.75" thickBot="1">
      <c r="A58" s="498"/>
      <c r="B58" s="626">
        <v>40</v>
      </c>
      <c r="C58" s="627">
        <v>200</v>
      </c>
      <c r="D58" s="677">
        <v>54000</v>
      </c>
      <c r="E58" s="672">
        <f t="shared" si="16"/>
        <v>59400.00000000001</v>
      </c>
      <c r="F58" s="488">
        <v>64000</v>
      </c>
      <c r="G58" s="672">
        <f t="shared" si="17"/>
        <v>70400</v>
      </c>
      <c r="H58" s="673">
        <f t="shared" si="12"/>
        <v>71280</v>
      </c>
      <c r="I58" s="674">
        <f t="shared" si="13"/>
        <v>78408</v>
      </c>
      <c r="J58" s="673">
        <f t="shared" si="14"/>
        <v>84480</v>
      </c>
      <c r="K58" s="674">
        <f t="shared" si="15"/>
        <v>92928.00000000001</v>
      </c>
      <c r="L58" s="678">
        <f>клапаны!G26/'[1]для России'!G237-1</f>
        <v>0.10210000000000008</v>
      </c>
      <c r="M58" s="688">
        <v>291</v>
      </c>
      <c r="N58" s="689">
        <v>450</v>
      </c>
    </row>
    <row r="59" spans="1:14" ht="15.75" thickBot="1">
      <c r="A59" s="498"/>
      <c r="B59" s="626">
        <v>40</v>
      </c>
      <c r="C59" s="627" t="s">
        <v>1129</v>
      </c>
      <c r="D59" s="677">
        <v>68000</v>
      </c>
      <c r="E59" s="672">
        <f t="shared" si="16"/>
        <v>74800</v>
      </c>
      <c r="F59" s="488">
        <v>78000</v>
      </c>
      <c r="G59" s="672">
        <f t="shared" si="17"/>
        <v>85800</v>
      </c>
      <c r="H59" s="673">
        <f t="shared" si="12"/>
        <v>89760</v>
      </c>
      <c r="I59" s="674">
        <f t="shared" si="13"/>
        <v>98736.00000000001</v>
      </c>
      <c r="J59" s="673">
        <f t="shared" si="14"/>
        <v>102960</v>
      </c>
      <c r="K59" s="674">
        <f t="shared" si="15"/>
        <v>113256.00000000001</v>
      </c>
      <c r="L59" s="678">
        <f>клапаны!G26/'[1]для России'!G237-1</f>
        <v>0.10210000000000008</v>
      </c>
      <c r="M59" s="688">
        <v>405</v>
      </c>
      <c r="N59" s="689">
        <v>650</v>
      </c>
    </row>
    <row r="60" spans="1:14" ht="15.75" thickBot="1">
      <c r="A60" s="500" t="s">
        <v>1130</v>
      </c>
      <c r="B60" s="626">
        <v>40</v>
      </c>
      <c r="C60" s="627">
        <v>250</v>
      </c>
      <c r="D60" s="677">
        <v>82000</v>
      </c>
      <c r="E60" s="672">
        <f t="shared" si="16"/>
        <v>90200.00000000001</v>
      </c>
      <c r="F60" s="488">
        <v>92000</v>
      </c>
      <c r="G60" s="672">
        <f t="shared" si="17"/>
        <v>101200.00000000001</v>
      </c>
      <c r="H60" s="673">
        <f t="shared" si="12"/>
        <v>108240</v>
      </c>
      <c r="I60" s="674">
        <f t="shared" si="13"/>
        <v>119064.00000000001</v>
      </c>
      <c r="J60" s="673">
        <f t="shared" si="14"/>
        <v>121440</v>
      </c>
      <c r="K60" s="674">
        <f t="shared" si="15"/>
        <v>133584</v>
      </c>
      <c r="L60" s="678">
        <f>клапаны!G27/'[1]для России'!G238-1</f>
        <v>0.133</v>
      </c>
      <c r="M60" s="688">
        <v>405</v>
      </c>
      <c r="N60" s="689">
        <v>457</v>
      </c>
    </row>
    <row r="61" spans="1:14" ht="19.5" customHeight="1" thickBot="1">
      <c r="A61" s="499" t="s">
        <v>1131</v>
      </c>
      <c r="B61" s="626">
        <v>40</v>
      </c>
      <c r="C61" s="627">
        <v>300</v>
      </c>
      <c r="D61" s="677">
        <v>127000</v>
      </c>
      <c r="E61" s="672">
        <f t="shared" si="16"/>
        <v>139700</v>
      </c>
      <c r="F61" s="488">
        <v>137000</v>
      </c>
      <c r="G61" s="672">
        <f t="shared" si="17"/>
        <v>150700</v>
      </c>
      <c r="H61" s="673">
        <f t="shared" si="12"/>
        <v>167640</v>
      </c>
      <c r="I61" s="674">
        <f t="shared" si="13"/>
        <v>184404.00000000003</v>
      </c>
      <c r="J61" s="673">
        <f t="shared" si="14"/>
        <v>180840</v>
      </c>
      <c r="K61" s="674">
        <f t="shared" si="15"/>
        <v>198924.00000000003</v>
      </c>
      <c r="L61" s="678">
        <f>клапаны!G28/'[1]для России'!G239-1</f>
        <v>0.030000000000000027</v>
      </c>
      <c r="M61" s="688">
        <v>494</v>
      </c>
      <c r="N61" s="689">
        <v>502</v>
      </c>
    </row>
    <row r="62" spans="1:102" ht="15.75" customHeight="1" thickBot="1">
      <c r="A62" s="498"/>
      <c r="B62" s="626">
        <v>40</v>
      </c>
      <c r="C62" s="627">
        <v>350</v>
      </c>
      <c r="D62" s="677">
        <v>335000</v>
      </c>
      <c r="E62" s="672">
        <f t="shared" si="16"/>
        <v>368500.00000000006</v>
      </c>
      <c r="F62" s="488">
        <v>345000</v>
      </c>
      <c r="G62" s="672">
        <f t="shared" si="17"/>
        <v>379500.00000000006</v>
      </c>
      <c r="H62" s="673">
        <f t="shared" si="12"/>
        <v>442200</v>
      </c>
      <c r="I62" s="674">
        <f t="shared" si="13"/>
        <v>486420.00000000006</v>
      </c>
      <c r="J62" s="673">
        <f t="shared" si="14"/>
        <v>455400</v>
      </c>
      <c r="K62" s="674">
        <f t="shared" si="15"/>
        <v>500940.00000000006</v>
      </c>
      <c r="L62" s="678"/>
      <c r="M62" s="688">
        <v>635</v>
      </c>
      <c r="N62" s="690">
        <v>550</v>
      </c>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row>
    <row r="63" spans="1:14" ht="15.75" thickBot="1">
      <c r="A63" s="498"/>
      <c r="B63" s="626">
        <v>40</v>
      </c>
      <c r="C63" s="627">
        <v>400</v>
      </c>
      <c r="D63" s="677">
        <v>356000</v>
      </c>
      <c r="E63" s="672">
        <f t="shared" si="16"/>
        <v>391600.00000000006</v>
      </c>
      <c r="F63" s="488">
        <v>366000</v>
      </c>
      <c r="G63" s="672">
        <f t="shared" si="17"/>
        <v>402600.00000000006</v>
      </c>
      <c r="H63" s="673">
        <f t="shared" si="12"/>
        <v>469920</v>
      </c>
      <c r="I63" s="674">
        <f t="shared" si="13"/>
        <v>516912.00000000006</v>
      </c>
      <c r="J63" s="673">
        <f t="shared" si="14"/>
        <v>483120</v>
      </c>
      <c r="K63" s="674">
        <f t="shared" si="15"/>
        <v>531432</v>
      </c>
      <c r="L63" s="678"/>
      <c r="M63" s="688">
        <v>1050</v>
      </c>
      <c r="N63" s="689">
        <v>980</v>
      </c>
    </row>
    <row r="64" spans="1:14" ht="15.75" thickBot="1">
      <c r="A64" s="498"/>
      <c r="B64" s="626">
        <v>40</v>
      </c>
      <c r="C64" s="627">
        <v>500</v>
      </c>
      <c r="D64" s="677">
        <v>410000</v>
      </c>
      <c r="E64" s="672">
        <f t="shared" si="16"/>
        <v>451000.00000000006</v>
      </c>
      <c r="F64" s="488">
        <v>380000</v>
      </c>
      <c r="G64" s="672">
        <f t="shared" si="17"/>
        <v>418000.00000000006</v>
      </c>
      <c r="H64" s="673">
        <f t="shared" si="12"/>
        <v>541200</v>
      </c>
      <c r="I64" s="674">
        <f t="shared" si="13"/>
        <v>595320</v>
      </c>
      <c r="J64" s="673">
        <f t="shared" si="14"/>
        <v>501600</v>
      </c>
      <c r="K64" s="674">
        <f t="shared" si="15"/>
        <v>551760</v>
      </c>
      <c r="L64" s="678"/>
      <c r="M64" s="688">
        <v>1700</v>
      </c>
      <c r="N64" s="689">
        <v>1150</v>
      </c>
    </row>
    <row r="65" spans="1:14" ht="15.75" thickBot="1">
      <c r="A65" s="498"/>
      <c r="B65" s="626">
        <v>40</v>
      </c>
      <c r="C65" s="627">
        <v>600</v>
      </c>
      <c r="D65" s="677">
        <v>710000</v>
      </c>
      <c r="E65" s="672">
        <f t="shared" si="16"/>
        <v>781000.0000000001</v>
      </c>
      <c r="F65" s="488">
        <v>680000</v>
      </c>
      <c r="G65" s="672">
        <f t="shared" si="17"/>
        <v>748000.0000000001</v>
      </c>
      <c r="H65" s="673">
        <f t="shared" si="12"/>
        <v>937200</v>
      </c>
      <c r="I65" s="674">
        <f t="shared" si="13"/>
        <v>1030920.0000000001</v>
      </c>
      <c r="J65" s="673">
        <f t="shared" si="14"/>
        <v>897600</v>
      </c>
      <c r="K65" s="674">
        <f t="shared" si="15"/>
        <v>987360.0000000001</v>
      </c>
      <c r="L65" s="678" t="e">
        <f>#REF!/'[1]для России'!G243-1</f>
        <v>#REF!</v>
      </c>
      <c r="M65" s="488">
        <v>3800</v>
      </c>
      <c r="N65" s="691">
        <v>1220</v>
      </c>
    </row>
    <row r="66" spans="1:14" ht="15.75" thickBot="1">
      <c r="A66" s="498"/>
      <c r="B66" s="626">
        <v>40</v>
      </c>
      <c r="C66" s="627">
        <v>700</v>
      </c>
      <c r="D66" s="677">
        <v>960000</v>
      </c>
      <c r="E66" s="672">
        <f t="shared" si="16"/>
        <v>1056000</v>
      </c>
      <c r="F66" s="488">
        <v>900000</v>
      </c>
      <c r="G66" s="672">
        <f t="shared" si="17"/>
        <v>990000.0000000001</v>
      </c>
      <c r="H66" s="673">
        <f t="shared" si="12"/>
        <v>1267200</v>
      </c>
      <c r="I66" s="674">
        <f t="shared" si="13"/>
        <v>1393920</v>
      </c>
      <c r="J66" s="673">
        <f t="shared" si="14"/>
        <v>1188000</v>
      </c>
      <c r="K66" s="674">
        <f t="shared" si="15"/>
        <v>1306800</v>
      </c>
      <c r="L66" s="678" t="e">
        <f>#REF!/'[1]для России'!G244-1</f>
        <v>#REF!</v>
      </c>
      <c r="M66" s="488">
        <v>5900</v>
      </c>
      <c r="N66" s="691">
        <v>1450</v>
      </c>
    </row>
    <row r="67" spans="1:14" ht="15.75" thickBot="1">
      <c r="A67" s="502"/>
      <c r="B67" s="630">
        <v>40</v>
      </c>
      <c r="C67" s="629">
        <v>800</v>
      </c>
      <c r="D67" s="682">
        <v>1300000</v>
      </c>
      <c r="E67" s="672">
        <f t="shared" si="16"/>
        <v>1430000</v>
      </c>
      <c r="F67" s="683">
        <v>1200000</v>
      </c>
      <c r="G67" s="672">
        <f t="shared" si="17"/>
        <v>1320000</v>
      </c>
      <c r="H67" s="673">
        <f t="shared" si="12"/>
        <v>1716000</v>
      </c>
      <c r="I67" s="674">
        <f t="shared" si="13"/>
        <v>1887600.0000000002</v>
      </c>
      <c r="J67" s="673">
        <f t="shared" si="14"/>
        <v>1584000</v>
      </c>
      <c r="K67" s="674">
        <f>J67*1.1</f>
        <v>1742400.0000000002</v>
      </c>
      <c r="L67" s="684" t="e">
        <f>#REF!/'[1]для России'!G245-1</f>
        <v>#REF!</v>
      </c>
      <c r="M67" s="683">
        <v>9800</v>
      </c>
      <c r="N67" s="692">
        <v>1820</v>
      </c>
    </row>
    <row r="68" spans="1:14" ht="7.5" customHeight="1" thickBot="1">
      <c r="A68" s="438"/>
      <c r="B68" s="453"/>
      <c r="C68" s="453"/>
      <c r="D68" s="593"/>
      <c r="E68" s="593"/>
      <c r="F68" s="593"/>
      <c r="G68" s="594"/>
      <c r="H68" s="595"/>
      <c r="I68" s="595"/>
      <c r="J68" s="595"/>
      <c r="K68" s="595"/>
      <c r="L68" s="595"/>
      <c r="M68" s="595"/>
      <c r="N68" s="595"/>
    </row>
    <row r="69" spans="1:14" ht="15" customHeight="1">
      <c r="A69" s="804" t="s">
        <v>184</v>
      </c>
      <c r="B69" s="789" t="s">
        <v>1063</v>
      </c>
      <c r="C69" s="790" t="s">
        <v>185</v>
      </c>
      <c r="D69" s="792" t="s">
        <v>186</v>
      </c>
      <c r="E69" s="792"/>
      <c r="F69" s="792"/>
      <c r="G69" s="792"/>
      <c r="H69" s="799" t="s">
        <v>187</v>
      </c>
      <c r="I69" s="800"/>
      <c r="J69" s="800"/>
      <c r="K69" s="801"/>
      <c r="L69" s="415" t="s">
        <v>188</v>
      </c>
      <c r="M69" s="416"/>
      <c r="N69" s="785" t="s">
        <v>203</v>
      </c>
    </row>
    <row r="70" spans="1:14" ht="15" customHeight="1">
      <c r="A70" s="805"/>
      <c r="B70" s="787"/>
      <c r="C70" s="791"/>
      <c r="D70" s="793" t="s">
        <v>189</v>
      </c>
      <c r="E70" s="793"/>
      <c r="F70" s="793" t="s">
        <v>804</v>
      </c>
      <c r="G70" s="793"/>
      <c r="H70" s="807" t="s">
        <v>189</v>
      </c>
      <c r="I70" s="807"/>
      <c r="J70" s="783" t="s">
        <v>804</v>
      </c>
      <c r="K70" s="784"/>
      <c r="L70" s="417" t="s">
        <v>190</v>
      </c>
      <c r="M70" s="418" t="s">
        <v>191</v>
      </c>
      <c r="N70" s="786"/>
    </row>
    <row r="71" spans="1:14" ht="15.75">
      <c r="A71" s="805"/>
      <c r="B71" s="787" t="s">
        <v>1136</v>
      </c>
      <c r="C71" s="437" t="s">
        <v>192</v>
      </c>
      <c r="D71" s="419" t="s">
        <v>193</v>
      </c>
      <c r="E71" s="419" t="s">
        <v>194</v>
      </c>
      <c r="F71" s="419" t="s">
        <v>193</v>
      </c>
      <c r="G71" s="419" t="s">
        <v>194</v>
      </c>
      <c r="H71" s="461" t="s">
        <v>193</v>
      </c>
      <c r="I71" s="461" t="s">
        <v>194</v>
      </c>
      <c r="J71" s="461" t="s">
        <v>193</v>
      </c>
      <c r="K71" s="461" t="s">
        <v>194</v>
      </c>
      <c r="L71" s="417" t="s">
        <v>195</v>
      </c>
      <c r="M71" s="418" t="s">
        <v>196</v>
      </c>
      <c r="N71" s="786"/>
    </row>
    <row r="72" spans="1:14" ht="16.5" thickBot="1">
      <c r="A72" s="806"/>
      <c r="B72" s="788"/>
      <c r="C72" s="444"/>
      <c r="D72" s="420" t="s">
        <v>197</v>
      </c>
      <c r="E72" s="420" t="s">
        <v>198</v>
      </c>
      <c r="F72" s="420" t="s">
        <v>197</v>
      </c>
      <c r="G72" s="420" t="s">
        <v>198</v>
      </c>
      <c r="H72" s="462" t="s">
        <v>197</v>
      </c>
      <c r="I72" s="462" t="s">
        <v>198</v>
      </c>
      <c r="J72" s="462" t="s">
        <v>197</v>
      </c>
      <c r="K72" s="462" t="s">
        <v>198</v>
      </c>
      <c r="L72" s="421" t="s">
        <v>199</v>
      </c>
      <c r="M72" s="422"/>
      <c r="N72" s="596"/>
    </row>
    <row r="73" spans="2:14" ht="16.5" thickBot="1">
      <c r="B73" s="445"/>
      <c r="C73" s="445"/>
      <c r="D73" s="597"/>
      <c r="E73" s="597"/>
      <c r="F73" s="597"/>
      <c r="G73" s="598"/>
      <c r="H73" s="599"/>
      <c r="I73" s="599"/>
      <c r="J73" s="599"/>
      <c r="K73" s="599"/>
      <c r="L73" s="599"/>
      <c r="M73" s="599"/>
      <c r="N73" s="599"/>
    </row>
    <row r="74" spans="1:14" ht="15.75" thickBot="1">
      <c r="A74" s="501"/>
      <c r="B74" s="631">
        <v>25</v>
      </c>
      <c r="C74" s="632">
        <v>50</v>
      </c>
      <c r="D74" s="671">
        <f>D107*1.25</f>
        <v>6000</v>
      </c>
      <c r="E74" s="693">
        <f>D74*1.1</f>
        <v>6600.000000000001</v>
      </c>
      <c r="F74" s="486">
        <v>9000</v>
      </c>
      <c r="G74" s="672">
        <f>F74*1.1</f>
        <v>9900</v>
      </c>
      <c r="H74" s="673">
        <f>D74*1.32</f>
        <v>7920</v>
      </c>
      <c r="I74" s="694">
        <f>H74*1.1</f>
        <v>8712</v>
      </c>
      <c r="J74" s="673">
        <f>F74*1.32</f>
        <v>11880</v>
      </c>
      <c r="K74" s="694">
        <f>J74*1.1</f>
        <v>13068.000000000002</v>
      </c>
      <c r="L74" s="486" t="e">
        <f>#REF!/'[1]для России'!G247-1</f>
        <v>#REF!</v>
      </c>
      <c r="M74" s="486">
        <v>21</v>
      </c>
      <c r="N74" s="695">
        <v>250</v>
      </c>
    </row>
    <row r="75" spans="1:14" ht="15.75" thickBot="1">
      <c r="A75" s="498"/>
      <c r="B75" s="633">
        <v>25</v>
      </c>
      <c r="C75" s="634">
        <v>80</v>
      </c>
      <c r="D75" s="671">
        <v>9600</v>
      </c>
      <c r="E75" s="693">
        <f aca="true" t="shared" si="18" ref="E75:E92">D75*1.1</f>
        <v>10560</v>
      </c>
      <c r="F75" s="488">
        <v>12600</v>
      </c>
      <c r="G75" s="672">
        <f aca="true" t="shared" si="19" ref="G75:G92">F75*1.1</f>
        <v>13860.000000000002</v>
      </c>
      <c r="H75" s="673">
        <f aca="true" t="shared" si="20" ref="H75:H92">D75*1.32</f>
        <v>12672</v>
      </c>
      <c r="I75" s="694">
        <f aca="true" t="shared" si="21" ref="I75:I92">H75*1.1</f>
        <v>13939.2</v>
      </c>
      <c r="J75" s="673">
        <f aca="true" t="shared" si="22" ref="J75:J92">F75*1.32</f>
        <v>16632</v>
      </c>
      <c r="K75" s="694">
        <f aca="true" t="shared" si="23" ref="K75:K92">J75*1.1</f>
        <v>18295.2</v>
      </c>
      <c r="L75" s="488" t="e">
        <f>#REF!/'[1]для России'!G248-1</f>
        <v>#REF!</v>
      </c>
      <c r="M75" s="488">
        <v>33</v>
      </c>
      <c r="N75" s="696">
        <v>283</v>
      </c>
    </row>
    <row r="76" spans="1:14" ht="15.75" thickBot="1">
      <c r="A76" s="498"/>
      <c r="B76" s="633">
        <v>25</v>
      </c>
      <c r="C76" s="634">
        <v>100</v>
      </c>
      <c r="D76" s="671">
        <v>14500</v>
      </c>
      <c r="E76" s="693">
        <f t="shared" si="18"/>
        <v>15950.000000000002</v>
      </c>
      <c r="F76" s="488">
        <v>17500</v>
      </c>
      <c r="G76" s="672">
        <f t="shared" si="19"/>
        <v>19250</v>
      </c>
      <c r="H76" s="673">
        <f t="shared" si="20"/>
        <v>19140</v>
      </c>
      <c r="I76" s="694">
        <f t="shared" si="21"/>
        <v>21054</v>
      </c>
      <c r="J76" s="673">
        <f t="shared" si="22"/>
        <v>23100</v>
      </c>
      <c r="K76" s="694">
        <f t="shared" si="23"/>
        <v>25410.000000000004</v>
      </c>
      <c r="L76" s="488" t="e">
        <f>#REF!/'[1]для России'!G249-1</f>
        <v>#REF!</v>
      </c>
      <c r="M76" s="488">
        <v>38</v>
      </c>
      <c r="N76" s="696">
        <v>305</v>
      </c>
    </row>
    <row r="77" spans="1:14" ht="15.75" thickBot="1">
      <c r="A77" s="498"/>
      <c r="B77" s="633">
        <v>25</v>
      </c>
      <c r="C77" s="634" t="s">
        <v>1121</v>
      </c>
      <c r="D77" s="671">
        <v>19500</v>
      </c>
      <c r="E77" s="693">
        <f t="shared" si="18"/>
        <v>21450</v>
      </c>
      <c r="F77" s="488">
        <v>22500</v>
      </c>
      <c r="G77" s="672">
        <f t="shared" si="19"/>
        <v>24750.000000000004</v>
      </c>
      <c r="H77" s="673">
        <f t="shared" si="20"/>
        <v>25740</v>
      </c>
      <c r="I77" s="694">
        <f t="shared" si="21"/>
        <v>28314.000000000004</v>
      </c>
      <c r="J77" s="673">
        <f t="shared" si="22"/>
        <v>29700</v>
      </c>
      <c r="K77" s="694">
        <f t="shared" si="23"/>
        <v>32670.000000000004</v>
      </c>
      <c r="L77" s="488" t="e">
        <f>#REF!/'[1]для России'!G249-1</f>
        <v>#REF!</v>
      </c>
      <c r="M77" s="488">
        <v>55</v>
      </c>
      <c r="N77" s="691">
        <v>350</v>
      </c>
    </row>
    <row r="78" spans="1:14" ht="15.75" thickBot="1">
      <c r="A78" s="498"/>
      <c r="B78" s="633">
        <v>25</v>
      </c>
      <c r="C78" s="634">
        <v>125</v>
      </c>
      <c r="D78" s="671">
        <v>30000</v>
      </c>
      <c r="E78" s="693">
        <f t="shared" si="18"/>
        <v>33000</v>
      </c>
      <c r="F78" s="488">
        <v>35000</v>
      </c>
      <c r="G78" s="672">
        <f t="shared" si="19"/>
        <v>38500</v>
      </c>
      <c r="H78" s="673">
        <f t="shared" si="20"/>
        <v>39600</v>
      </c>
      <c r="I78" s="694">
        <f t="shared" si="21"/>
        <v>43560</v>
      </c>
      <c r="J78" s="673">
        <f t="shared" si="22"/>
        <v>46200</v>
      </c>
      <c r="K78" s="694">
        <f t="shared" si="23"/>
        <v>50820.00000000001</v>
      </c>
      <c r="L78" s="488" t="e">
        <f>#REF!/'[1]для России'!G250-1</f>
        <v>#REF!</v>
      </c>
      <c r="M78" s="488">
        <v>55</v>
      </c>
      <c r="N78" s="691">
        <v>350</v>
      </c>
    </row>
    <row r="79" spans="1:14" ht="21" thickBot="1">
      <c r="A79" s="495" t="s">
        <v>217</v>
      </c>
      <c r="B79" s="633">
        <v>25</v>
      </c>
      <c r="C79" s="635">
        <v>150</v>
      </c>
      <c r="D79" s="671">
        <v>31000</v>
      </c>
      <c r="E79" s="693">
        <f t="shared" si="18"/>
        <v>34100</v>
      </c>
      <c r="F79" s="488">
        <v>36000</v>
      </c>
      <c r="G79" s="672">
        <f t="shared" si="19"/>
        <v>39600</v>
      </c>
      <c r="H79" s="673">
        <f t="shared" si="20"/>
        <v>40920</v>
      </c>
      <c r="I79" s="694">
        <f t="shared" si="21"/>
        <v>45012</v>
      </c>
      <c r="J79" s="673">
        <f t="shared" si="22"/>
        <v>47520</v>
      </c>
      <c r="K79" s="694">
        <f t="shared" si="23"/>
        <v>52272.00000000001</v>
      </c>
      <c r="L79" s="488" t="e">
        <f>#REF!/'[1]для России'!G251-1</f>
        <v>#REF!</v>
      </c>
      <c r="M79" s="488">
        <v>104</v>
      </c>
      <c r="N79" s="696">
        <v>403</v>
      </c>
    </row>
    <row r="80" spans="1:14" ht="21" thickBot="1">
      <c r="A80" s="495" t="s">
        <v>218</v>
      </c>
      <c r="B80" s="633">
        <v>25</v>
      </c>
      <c r="C80" s="635">
        <v>200</v>
      </c>
      <c r="D80" s="671">
        <v>48000</v>
      </c>
      <c r="E80" s="693">
        <f t="shared" si="18"/>
        <v>52800.00000000001</v>
      </c>
      <c r="F80" s="488">
        <v>54000</v>
      </c>
      <c r="G80" s="672">
        <f t="shared" si="19"/>
        <v>59400.00000000001</v>
      </c>
      <c r="H80" s="673">
        <f t="shared" si="20"/>
        <v>63360</v>
      </c>
      <c r="I80" s="694">
        <f t="shared" si="21"/>
        <v>69696</v>
      </c>
      <c r="J80" s="673">
        <f t="shared" si="22"/>
        <v>71280</v>
      </c>
      <c r="K80" s="694">
        <f t="shared" si="23"/>
        <v>78408</v>
      </c>
      <c r="L80" s="529"/>
      <c r="M80" s="697">
        <v>137</v>
      </c>
      <c r="N80" s="698">
        <v>420</v>
      </c>
    </row>
    <row r="81" spans="1:14" ht="21" thickBot="1">
      <c r="A81" s="495" t="s">
        <v>219</v>
      </c>
      <c r="B81" s="633">
        <v>25</v>
      </c>
      <c r="C81" s="635">
        <v>250</v>
      </c>
      <c r="D81" s="671">
        <v>82000</v>
      </c>
      <c r="E81" s="693">
        <f t="shared" si="18"/>
        <v>90200.00000000001</v>
      </c>
      <c r="F81" s="488">
        <v>88000</v>
      </c>
      <c r="G81" s="672">
        <f t="shared" si="19"/>
        <v>96800.00000000001</v>
      </c>
      <c r="H81" s="673">
        <f t="shared" si="20"/>
        <v>108240</v>
      </c>
      <c r="I81" s="694">
        <f t="shared" si="21"/>
        <v>119064.00000000001</v>
      </c>
      <c r="J81" s="673">
        <f t="shared" si="22"/>
        <v>116160</v>
      </c>
      <c r="K81" s="694">
        <f t="shared" si="23"/>
        <v>127776.00000000001</v>
      </c>
      <c r="L81" s="529"/>
      <c r="M81" s="697">
        <v>280</v>
      </c>
      <c r="N81" s="698">
        <v>457</v>
      </c>
    </row>
    <row r="82" spans="1:14" ht="15.75" customHeight="1" thickBot="1">
      <c r="A82" s="498"/>
      <c r="B82" s="633">
        <v>25</v>
      </c>
      <c r="C82" s="635">
        <v>300</v>
      </c>
      <c r="D82" s="671">
        <v>93000</v>
      </c>
      <c r="E82" s="693">
        <f t="shared" si="18"/>
        <v>102300.00000000001</v>
      </c>
      <c r="F82" s="488">
        <v>81000</v>
      </c>
      <c r="G82" s="672">
        <f t="shared" si="19"/>
        <v>89100</v>
      </c>
      <c r="H82" s="673">
        <f t="shared" si="20"/>
        <v>122760</v>
      </c>
      <c r="I82" s="694">
        <f t="shared" si="21"/>
        <v>135036</v>
      </c>
      <c r="J82" s="673">
        <f t="shared" si="22"/>
        <v>106920</v>
      </c>
      <c r="K82" s="694">
        <f t="shared" si="23"/>
        <v>117612.00000000001</v>
      </c>
      <c r="L82" s="529"/>
      <c r="M82" s="697">
        <v>350</v>
      </c>
      <c r="N82" s="698">
        <v>500</v>
      </c>
    </row>
    <row r="83" spans="1:14" ht="15.75" thickBot="1">
      <c r="A83" s="498"/>
      <c r="B83" s="633">
        <v>25</v>
      </c>
      <c r="C83" s="635">
        <v>350</v>
      </c>
      <c r="D83" s="671">
        <v>178000</v>
      </c>
      <c r="E83" s="693">
        <f t="shared" si="18"/>
        <v>195800.00000000003</v>
      </c>
      <c r="F83" s="488">
        <v>188000</v>
      </c>
      <c r="G83" s="672">
        <f t="shared" si="19"/>
        <v>206800.00000000003</v>
      </c>
      <c r="H83" s="673">
        <f t="shared" si="20"/>
        <v>234960</v>
      </c>
      <c r="I83" s="694">
        <f t="shared" si="21"/>
        <v>258456.00000000003</v>
      </c>
      <c r="J83" s="673">
        <f t="shared" si="22"/>
        <v>248160</v>
      </c>
      <c r="K83" s="694">
        <f t="shared" si="23"/>
        <v>272976</v>
      </c>
      <c r="L83" s="529"/>
      <c r="M83" s="488">
        <v>480</v>
      </c>
      <c r="N83" s="691">
        <v>550</v>
      </c>
    </row>
    <row r="84" spans="1:14" ht="15.75" thickBot="1">
      <c r="A84" s="498"/>
      <c r="B84" s="633">
        <v>25</v>
      </c>
      <c r="C84" s="635" t="s">
        <v>1124</v>
      </c>
      <c r="D84" s="671">
        <v>145000</v>
      </c>
      <c r="E84" s="693">
        <f t="shared" si="18"/>
        <v>159500</v>
      </c>
      <c r="F84" s="488">
        <v>150000</v>
      </c>
      <c r="G84" s="672">
        <f t="shared" si="19"/>
        <v>165000</v>
      </c>
      <c r="H84" s="673">
        <f t="shared" si="20"/>
        <v>191400</v>
      </c>
      <c r="I84" s="694">
        <f t="shared" si="21"/>
        <v>210540.00000000003</v>
      </c>
      <c r="J84" s="673">
        <f t="shared" si="22"/>
        <v>198000</v>
      </c>
      <c r="K84" s="694">
        <f t="shared" si="23"/>
        <v>217800.00000000003</v>
      </c>
      <c r="L84" s="529"/>
      <c r="M84" s="697">
        <v>750</v>
      </c>
      <c r="N84" s="698">
        <v>600</v>
      </c>
    </row>
    <row r="85" spans="1:14" ht="15.75" thickBot="1">
      <c r="A85" s="498"/>
      <c r="B85" s="633">
        <v>25</v>
      </c>
      <c r="C85" s="635">
        <v>400</v>
      </c>
      <c r="D85" s="671">
        <v>185000</v>
      </c>
      <c r="E85" s="693">
        <f t="shared" si="18"/>
        <v>203500.00000000003</v>
      </c>
      <c r="F85" s="488">
        <v>200000</v>
      </c>
      <c r="G85" s="672">
        <f t="shared" si="19"/>
        <v>220000.00000000003</v>
      </c>
      <c r="H85" s="673">
        <f t="shared" si="20"/>
        <v>244200</v>
      </c>
      <c r="I85" s="694">
        <f t="shared" si="21"/>
        <v>268620</v>
      </c>
      <c r="J85" s="673">
        <f t="shared" si="22"/>
        <v>264000</v>
      </c>
      <c r="K85" s="694">
        <f t="shared" si="23"/>
        <v>290400</v>
      </c>
      <c r="L85" s="529"/>
      <c r="M85" s="697">
        <v>750</v>
      </c>
      <c r="N85" s="698">
        <v>600</v>
      </c>
    </row>
    <row r="86" spans="1:14" ht="15.75" thickBot="1">
      <c r="A86" s="498"/>
      <c r="B86" s="633">
        <v>25</v>
      </c>
      <c r="C86" s="635">
        <v>500</v>
      </c>
      <c r="D86" s="671">
        <v>280000</v>
      </c>
      <c r="E86" s="693">
        <f t="shared" si="18"/>
        <v>308000</v>
      </c>
      <c r="F86" s="488">
        <v>260000</v>
      </c>
      <c r="G86" s="672">
        <f t="shared" si="19"/>
        <v>286000</v>
      </c>
      <c r="H86" s="673">
        <f t="shared" si="20"/>
        <v>369600</v>
      </c>
      <c r="I86" s="694">
        <f t="shared" si="21"/>
        <v>406560.00000000006</v>
      </c>
      <c r="J86" s="673">
        <f t="shared" si="22"/>
        <v>343200</v>
      </c>
      <c r="K86" s="694">
        <f t="shared" si="23"/>
        <v>377520.00000000006</v>
      </c>
      <c r="L86" s="529"/>
      <c r="M86" s="697">
        <v>1340</v>
      </c>
      <c r="N86" s="698">
        <v>700</v>
      </c>
    </row>
    <row r="87" spans="1:14" ht="15.75" thickBot="1">
      <c r="A87" s="498"/>
      <c r="B87" s="633">
        <v>25</v>
      </c>
      <c r="C87" s="635">
        <v>600</v>
      </c>
      <c r="D87" s="671">
        <v>445000</v>
      </c>
      <c r="E87" s="693">
        <f t="shared" si="18"/>
        <v>489500.00000000006</v>
      </c>
      <c r="F87" s="488">
        <v>425000</v>
      </c>
      <c r="G87" s="672">
        <f t="shared" si="19"/>
        <v>467500.00000000006</v>
      </c>
      <c r="H87" s="673">
        <f t="shared" si="20"/>
        <v>587400</v>
      </c>
      <c r="I87" s="694">
        <f t="shared" si="21"/>
        <v>646140</v>
      </c>
      <c r="J87" s="673">
        <f t="shared" si="22"/>
        <v>561000</v>
      </c>
      <c r="K87" s="694">
        <f t="shared" si="23"/>
        <v>617100</v>
      </c>
      <c r="L87" s="529"/>
      <c r="M87" s="488">
        <v>2300</v>
      </c>
      <c r="N87" s="696">
        <v>800</v>
      </c>
    </row>
    <row r="88" spans="1:14" ht="15.75" thickBot="1">
      <c r="A88" s="503" t="s">
        <v>1130</v>
      </c>
      <c r="B88" s="633">
        <v>25</v>
      </c>
      <c r="C88" s="635">
        <v>700</v>
      </c>
      <c r="D88" s="671">
        <v>760000</v>
      </c>
      <c r="E88" s="693">
        <f t="shared" si="18"/>
        <v>836000.0000000001</v>
      </c>
      <c r="F88" s="488">
        <v>730000</v>
      </c>
      <c r="G88" s="672">
        <f t="shared" si="19"/>
        <v>803000.0000000001</v>
      </c>
      <c r="H88" s="673">
        <f t="shared" si="20"/>
        <v>1003200</v>
      </c>
      <c r="I88" s="694">
        <f t="shared" si="21"/>
        <v>1103520</v>
      </c>
      <c r="J88" s="673">
        <f t="shared" si="22"/>
        <v>963600</v>
      </c>
      <c r="K88" s="694">
        <f t="shared" si="23"/>
        <v>1059960</v>
      </c>
      <c r="L88" s="529"/>
      <c r="M88" s="488">
        <v>2800</v>
      </c>
      <c r="N88" s="691">
        <v>900</v>
      </c>
    </row>
    <row r="89" spans="1:14" ht="15.75" thickBot="1">
      <c r="A89" s="499" t="s">
        <v>1131</v>
      </c>
      <c r="B89" s="633">
        <v>25</v>
      </c>
      <c r="C89" s="635">
        <v>800</v>
      </c>
      <c r="D89" s="671">
        <v>910000</v>
      </c>
      <c r="E89" s="693">
        <f t="shared" si="18"/>
        <v>1001000.0000000001</v>
      </c>
      <c r="F89" s="488">
        <v>850000</v>
      </c>
      <c r="G89" s="672">
        <f t="shared" si="19"/>
        <v>935000.0000000001</v>
      </c>
      <c r="H89" s="673">
        <f t="shared" si="20"/>
        <v>1201200</v>
      </c>
      <c r="I89" s="694">
        <f t="shared" si="21"/>
        <v>1321320</v>
      </c>
      <c r="J89" s="673">
        <f t="shared" si="22"/>
        <v>1122000</v>
      </c>
      <c r="K89" s="694">
        <f t="shared" si="23"/>
        <v>1234200</v>
      </c>
      <c r="L89" s="529"/>
      <c r="M89" s="488">
        <v>3800</v>
      </c>
      <c r="N89" s="696">
        <v>1000</v>
      </c>
    </row>
    <row r="90" spans="1:14" ht="15.75" thickBot="1">
      <c r="A90" s="498"/>
      <c r="B90" s="633">
        <v>25</v>
      </c>
      <c r="C90" s="635" t="s">
        <v>1120</v>
      </c>
      <c r="D90" s="671">
        <v>1350000</v>
      </c>
      <c r="E90" s="693">
        <f t="shared" si="18"/>
        <v>1485000.0000000002</v>
      </c>
      <c r="F90" s="488">
        <v>1250000</v>
      </c>
      <c r="G90" s="672">
        <f t="shared" si="19"/>
        <v>1375000</v>
      </c>
      <c r="H90" s="673">
        <f t="shared" si="20"/>
        <v>1782000</v>
      </c>
      <c r="I90" s="694">
        <f t="shared" si="21"/>
        <v>1960200.0000000002</v>
      </c>
      <c r="J90" s="673">
        <f t="shared" si="22"/>
        <v>1650000</v>
      </c>
      <c r="K90" s="694">
        <f t="shared" si="23"/>
        <v>1815000.0000000002</v>
      </c>
      <c r="L90" s="529"/>
      <c r="M90" s="488">
        <v>5500</v>
      </c>
      <c r="N90" s="696">
        <v>1200</v>
      </c>
    </row>
    <row r="91" spans="1:14" ht="15.75" thickBot="1">
      <c r="A91" s="498"/>
      <c r="B91" s="633">
        <v>25</v>
      </c>
      <c r="C91" s="635">
        <v>1000</v>
      </c>
      <c r="D91" s="671">
        <v>1900000</v>
      </c>
      <c r="E91" s="693">
        <f t="shared" si="18"/>
        <v>2090000.0000000002</v>
      </c>
      <c r="F91" s="488">
        <v>1800000</v>
      </c>
      <c r="G91" s="672">
        <f t="shared" si="19"/>
        <v>1980000.0000000002</v>
      </c>
      <c r="H91" s="673">
        <f t="shared" si="20"/>
        <v>2508000</v>
      </c>
      <c r="I91" s="694">
        <f t="shared" si="21"/>
        <v>2758800</v>
      </c>
      <c r="J91" s="673">
        <f t="shared" si="22"/>
        <v>2376000</v>
      </c>
      <c r="K91" s="694">
        <f t="shared" si="23"/>
        <v>2613600</v>
      </c>
      <c r="L91" s="529"/>
      <c r="M91" s="488">
        <v>5500</v>
      </c>
      <c r="N91" s="696">
        <v>1200</v>
      </c>
    </row>
    <row r="92" spans="1:14" ht="15.75" thickBot="1">
      <c r="A92" s="502"/>
      <c r="B92" s="636">
        <v>25</v>
      </c>
      <c r="C92" s="637">
        <v>1200</v>
      </c>
      <c r="D92" s="671">
        <v>2080000</v>
      </c>
      <c r="E92" s="693">
        <f t="shared" si="18"/>
        <v>2288000</v>
      </c>
      <c r="F92" s="683">
        <v>1980000</v>
      </c>
      <c r="G92" s="699">
        <f t="shared" si="19"/>
        <v>2178000</v>
      </c>
      <c r="H92" s="673">
        <f t="shared" si="20"/>
        <v>2745600</v>
      </c>
      <c r="I92" s="694">
        <f t="shared" si="21"/>
        <v>3020160.0000000005</v>
      </c>
      <c r="J92" s="673">
        <f t="shared" si="22"/>
        <v>2613600</v>
      </c>
      <c r="K92" s="694">
        <f t="shared" si="23"/>
        <v>2874960</v>
      </c>
      <c r="L92" s="530"/>
      <c r="M92" s="683">
        <v>7500</v>
      </c>
      <c r="N92" s="700">
        <v>1400</v>
      </c>
    </row>
    <row r="93" spans="2:14" ht="15.75" thickBot="1">
      <c r="B93" s="600"/>
      <c r="C93" s="600"/>
      <c r="D93" s="427"/>
      <c r="E93" s="427"/>
      <c r="F93" s="427"/>
      <c r="G93" s="701"/>
      <c r="H93" s="427"/>
      <c r="I93" s="427"/>
      <c r="J93" s="427"/>
      <c r="K93" s="428"/>
      <c r="L93" s="428" t="e">
        <f>#REF!/'[1]для России'!G263-1</f>
        <v>#REF!</v>
      </c>
      <c r="M93" s="427"/>
      <c r="N93" s="427"/>
    </row>
    <row r="94" spans="1:14" ht="15.75" thickBot="1">
      <c r="A94" s="497"/>
      <c r="B94" s="631">
        <v>25</v>
      </c>
      <c r="C94" s="638">
        <v>400</v>
      </c>
      <c r="D94" s="671">
        <v>200000</v>
      </c>
      <c r="E94" s="693">
        <f aca="true" t="shared" si="24" ref="E94:E99">D94*1.1</f>
        <v>220000.00000000003</v>
      </c>
      <c r="F94" s="486">
        <v>200000</v>
      </c>
      <c r="G94" s="672">
        <f aca="true" t="shared" si="25" ref="G94:G100">F94*1.1</f>
        <v>220000.00000000003</v>
      </c>
      <c r="H94" s="673">
        <f>D94*1.2</f>
        <v>240000</v>
      </c>
      <c r="I94" s="694">
        <f aca="true" t="shared" si="26" ref="I94:I100">H94*1.1</f>
        <v>264000</v>
      </c>
      <c r="J94" s="673">
        <f aca="true" t="shared" si="27" ref="J94:J100">F94*1.32</f>
        <v>264000</v>
      </c>
      <c r="K94" s="694">
        <f aca="true" t="shared" si="28" ref="K94:K100">J94*1.1</f>
        <v>290400</v>
      </c>
      <c r="L94" s="486" t="e">
        <f>#REF!/'[1]для России'!G264-1</f>
        <v>#REF!</v>
      </c>
      <c r="M94" s="702">
        <v>750</v>
      </c>
      <c r="N94" s="703">
        <v>600</v>
      </c>
    </row>
    <row r="95" spans="1:14" ht="21" thickBot="1">
      <c r="A95" s="495" t="s">
        <v>1132</v>
      </c>
      <c r="B95" s="633">
        <v>25</v>
      </c>
      <c r="C95" s="635">
        <v>500</v>
      </c>
      <c r="D95" s="677">
        <v>250000</v>
      </c>
      <c r="E95" s="693">
        <f t="shared" si="24"/>
        <v>275000</v>
      </c>
      <c r="F95" s="488">
        <v>220000</v>
      </c>
      <c r="G95" s="672">
        <f t="shared" si="25"/>
        <v>242000.00000000003</v>
      </c>
      <c r="H95" s="704">
        <v>260000</v>
      </c>
      <c r="I95" s="694">
        <f t="shared" si="26"/>
        <v>286000</v>
      </c>
      <c r="J95" s="673">
        <f t="shared" si="27"/>
        <v>290400</v>
      </c>
      <c r="K95" s="694">
        <f t="shared" si="28"/>
        <v>319440</v>
      </c>
      <c r="L95" s="488" t="e">
        <f>#REF!/'[1]для России'!G265-1</f>
        <v>#REF!</v>
      </c>
      <c r="M95" s="697">
        <v>1340</v>
      </c>
      <c r="N95" s="698">
        <v>700</v>
      </c>
    </row>
    <row r="96" spans="1:14" ht="21" thickBot="1">
      <c r="A96" s="495" t="s">
        <v>1141</v>
      </c>
      <c r="B96" s="633">
        <v>25</v>
      </c>
      <c r="C96" s="635">
        <v>600</v>
      </c>
      <c r="D96" s="677">
        <v>455000</v>
      </c>
      <c r="E96" s="693">
        <f t="shared" si="24"/>
        <v>500500.00000000006</v>
      </c>
      <c r="F96" s="488">
        <v>425000</v>
      </c>
      <c r="G96" s="672">
        <f t="shared" si="25"/>
        <v>467500.00000000006</v>
      </c>
      <c r="H96" s="704">
        <v>375000</v>
      </c>
      <c r="I96" s="694">
        <f t="shared" si="26"/>
        <v>412500.00000000006</v>
      </c>
      <c r="J96" s="673">
        <f t="shared" si="27"/>
        <v>561000</v>
      </c>
      <c r="K96" s="694">
        <f t="shared" si="28"/>
        <v>617100</v>
      </c>
      <c r="L96" s="488" t="e">
        <f>#REF!/'[1]для России'!G266-1</f>
        <v>#REF!</v>
      </c>
      <c r="M96" s="488">
        <v>2300</v>
      </c>
      <c r="N96" s="696">
        <v>800</v>
      </c>
    </row>
    <row r="97" spans="1:14" ht="15.75" customHeight="1" thickBot="1">
      <c r="A97" s="495" t="s">
        <v>1142</v>
      </c>
      <c r="B97" s="633">
        <v>25</v>
      </c>
      <c r="C97" s="635">
        <v>700</v>
      </c>
      <c r="D97" s="677">
        <v>780000</v>
      </c>
      <c r="E97" s="693">
        <f t="shared" si="24"/>
        <v>858000.0000000001</v>
      </c>
      <c r="F97" s="488">
        <v>750000</v>
      </c>
      <c r="G97" s="672">
        <f t="shared" si="25"/>
        <v>825000.0000000001</v>
      </c>
      <c r="H97" s="704">
        <f>D97*1.2</f>
        <v>936000</v>
      </c>
      <c r="I97" s="694">
        <f t="shared" si="26"/>
        <v>1029600.0000000001</v>
      </c>
      <c r="J97" s="673">
        <f t="shared" si="27"/>
        <v>990000</v>
      </c>
      <c r="K97" s="694">
        <f t="shared" si="28"/>
        <v>1089000</v>
      </c>
      <c r="L97" s="488" t="e">
        <f>#REF!/'[1]для России'!G267-1</f>
        <v>#REF!</v>
      </c>
      <c r="M97" s="488">
        <v>2800</v>
      </c>
      <c r="N97" s="691">
        <v>900</v>
      </c>
    </row>
    <row r="98" spans="1:14" ht="15.75" customHeight="1" thickBot="1">
      <c r="A98" s="499"/>
      <c r="B98" s="633">
        <v>25</v>
      </c>
      <c r="C98" s="635">
        <v>800</v>
      </c>
      <c r="D98" s="677">
        <v>830000</v>
      </c>
      <c r="E98" s="693">
        <f t="shared" si="24"/>
        <v>913000.0000000001</v>
      </c>
      <c r="F98" s="488">
        <v>770000</v>
      </c>
      <c r="G98" s="672">
        <f t="shared" si="25"/>
        <v>847000.0000000001</v>
      </c>
      <c r="H98" s="704">
        <v>1215000</v>
      </c>
      <c r="I98" s="694">
        <f t="shared" si="26"/>
        <v>1336500</v>
      </c>
      <c r="J98" s="673">
        <f t="shared" si="27"/>
        <v>1016400</v>
      </c>
      <c r="K98" s="694">
        <f t="shared" si="28"/>
        <v>1118040</v>
      </c>
      <c r="L98" s="488" t="e">
        <f>#REF!/'[1]для России'!G268-1</f>
        <v>#REF!</v>
      </c>
      <c r="M98" s="488">
        <v>3800</v>
      </c>
      <c r="N98" s="696">
        <v>1000</v>
      </c>
    </row>
    <row r="99" spans="1:14" ht="15.75" thickBot="1">
      <c r="A99" s="503" t="s">
        <v>1130</v>
      </c>
      <c r="B99" s="633">
        <v>25</v>
      </c>
      <c r="C99" s="635">
        <v>1000</v>
      </c>
      <c r="D99" s="677">
        <v>1900000</v>
      </c>
      <c r="E99" s="693">
        <f t="shared" si="24"/>
        <v>2090000.0000000002</v>
      </c>
      <c r="F99" s="488">
        <v>1800000</v>
      </c>
      <c r="G99" s="672">
        <f t="shared" si="25"/>
        <v>1980000.0000000002</v>
      </c>
      <c r="H99" s="704">
        <v>1990000</v>
      </c>
      <c r="I99" s="694">
        <f t="shared" si="26"/>
        <v>2189000</v>
      </c>
      <c r="J99" s="673">
        <f t="shared" si="27"/>
        <v>2376000</v>
      </c>
      <c r="K99" s="694">
        <f t="shared" si="28"/>
        <v>2613600</v>
      </c>
      <c r="L99" s="488" t="e">
        <f>#REF!/'[1]для России'!G269-1</f>
        <v>#REF!</v>
      </c>
      <c r="M99" s="488">
        <v>5500</v>
      </c>
      <c r="N99" s="696">
        <v>1200</v>
      </c>
    </row>
    <row r="100" spans="1:14" ht="15.75" thickBot="1">
      <c r="A100" s="496" t="s">
        <v>1131</v>
      </c>
      <c r="B100" s="636">
        <v>25</v>
      </c>
      <c r="C100" s="639">
        <v>1200</v>
      </c>
      <c r="D100" s="682">
        <v>2500000</v>
      </c>
      <c r="E100" s="705">
        <f>D100*1</f>
        <v>2500000</v>
      </c>
      <c r="F100" s="683">
        <v>2400000</v>
      </c>
      <c r="G100" s="672">
        <f t="shared" si="25"/>
        <v>2640000</v>
      </c>
      <c r="H100" s="706">
        <v>2860000</v>
      </c>
      <c r="I100" s="694">
        <f t="shared" si="26"/>
        <v>3146000.0000000005</v>
      </c>
      <c r="J100" s="673">
        <f t="shared" si="27"/>
        <v>3168000</v>
      </c>
      <c r="K100" s="694">
        <f t="shared" si="28"/>
        <v>3484800.0000000005</v>
      </c>
      <c r="L100" s="683"/>
      <c r="M100" s="683">
        <v>7500</v>
      </c>
      <c r="N100" s="700">
        <v>1400</v>
      </c>
    </row>
    <row r="101" spans="2:14" ht="16.5" thickBot="1">
      <c r="B101" s="445"/>
      <c r="C101" s="445"/>
      <c r="D101" s="597"/>
      <c r="E101" s="597"/>
      <c r="F101" s="597"/>
      <c r="G101" s="598"/>
      <c r="H101" s="599"/>
      <c r="I101" s="599"/>
      <c r="J101" s="599"/>
      <c r="K101" s="599"/>
      <c r="L101" s="599"/>
      <c r="M101" s="599"/>
      <c r="N101" s="599"/>
    </row>
    <row r="102" spans="1:14" ht="18" customHeight="1">
      <c r="A102" s="474" t="s">
        <v>184</v>
      </c>
      <c r="B102" s="789" t="s">
        <v>1063</v>
      </c>
      <c r="C102" s="790" t="s">
        <v>185</v>
      </c>
      <c r="D102" s="792" t="s">
        <v>186</v>
      </c>
      <c r="E102" s="792"/>
      <c r="F102" s="792"/>
      <c r="G102" s="792"/>
      <c r="H102" s="799" t="s">
        <v>187</v>
      </c>
      <c r="I102" s="800"/>
      <c r="J102" s="800"/>
      <c r="K102" s="801"/>
      <c r="L102" s="415" t="s">
        <v>188</v>
      </c>
      <c r="M102" s="416"/>
      <c r="N102" s="785" t="s">
        <v>203</v>
      </c>
    </row>
    <row r="103" spans="1:14" ht="15.75" customHeight="1">
      <c r="A103" s="475"/>
      <c r="B103" s="787"/>
      <c r="C103" s="791"/>
      <c r="D103" s="793" t="s">
        <v>189</v>
      </c>
      <c r="E103" s="793"/>
      <c r="F103" s="793" t="s">
        <v>804</v>
      </c>
      <c r="G103" s="793"/>
      <c r="H103" s="783" t="s">
        <v>189</v>
      </c>
      <c r="I103" s="784"/>
      <c r="J103" s="783" t="s">
        <v>804</v>
      </c>
      <c r="K103" s="784"/>
      <c r="L103" s="417" t="s">
        <v>190</v>
      </c>
      <c r="M103" s="418" t="s">
        <v>191</v>
      </c>
      <c r="N103" s="786"/>
    </row>
    <row r="104" spans="1:14" ht="15.75">
      <c r="A104" s="475"/>
      <c r="B104" s="787" t="s">
        <v>1136</v>
      </c>
      <c r="C104" s="437" t="s">
        <v>192</v>
      </c>
      <c r="D104" s="419" t="s">
        <v>193</v>
      </c>
      <c r="E104" s="419" t="s">
        <v>194</v>
      </c>
      <c r="F104" s="419" t="s">
        <v>193</v>
      </c>
      <c r="G104" s="419" t="s">
        <v>194</v>
      </c>
      <c r="H104" s="461" t="s">
        <v>193</v>
      </c>
      <c r="I104" s="461" t="s">
        <v>194</v>
      </c>
      <c r="J104" s="461" t="s">
        <v>193</v>
      </c>
      <c r="K104" s="461" t="s">
        <v>194</v>
      </c>
      <c r="L104" s="417" t="s">
        <v>195</v>
      </c>
      <c r="M104" s="418" t="s">
        <v>196</v>
      </c>
      <c r="N104" s="786"/>
    </row>
    <row r="105" spans="1:14" ht="16.5" thickBot="1">
      <c r="A105" s="473"/>
      <c r="B105" s="788"/>
      <c r="C105" s="444"/>
      <c r="D105" s="420" t="s">
        <v>197</v>
      </c>
      <c r="E105" s="420" t="s">
        <v>198</v>
      </c>
      <c r="F105" s="420" t="s">
        <v>197</v>
      </c>
      <c r="G105" s="420" t="s">
        <v>198</v>
      </c>
      <c r="H105" s="462" t="s">
        <v>197</v>
      </c>
      <c r="I105" s="462" t="s">
        <v>198</v>
      </c>
      <c r="J105" s="462" t="s">
        <v>197</v>
      </c>
      <c r="K105" s="462" t="s">
        <v>198</v>
      </c>
      <c r="L105" s="421" t="s">
        <v>199</v>
      </c>
      <c r="M105" s="422"/>
      <c r="N105" s="596"/>
    </row>
    <row r="106" spans="2:14" ht="16.5" thickBot="1">
      <c r="B106" s="445"/>
      <c r="C106" s="445"/>
      <c r="D106" s="597"/>
      <c r="E106" s="601"/>
      <c r="F106" s="606"/>
      <c r="G106" s="602"/>
      <c r="H106" s="599"/>
      <c r="I106" s="599"/>
      <c r="J106" s="599"/>
      <c r="K106" s="599"/>
      <c r="L106" s="599"/>
      <c r="M106" s="599"/>
      <c r="N106" s="599"/>
    </row>
    <row r="107" spans="1:14" ht="15.75" thickBot="1">
      <c r="A107" s="391"/>
      <c r="B107" s="631">
        <v>16</v>
      </c>
      <c r="C107" s="640">
        <v>50</v>
      </c>
      <c r="D107" s="707">
        <v>4800</v>
      </c>
      <c r="E107" s="708">
        <f>D107*1.1</f>
        <v>5280</v>
      </c>
      <c r="F107" s="709">
        <v>7700</v>
      </c>
      <c r="G107" s="710">
        <f>F107*1.1</f>
        <v>8470</v>
      </c>
      <c r="H107" s="711">
        <f>D107*1.32</f>
        <v>6336</v>
      </c>
      <c r="I107" s="712">
        <f>H107*1.1</f>
        <v>6969.6</v>
      </c>
      <c r="J107" s="711">
        <f>F107*1.32</f>
        <v>10164</v>
      </c>
      <c r="K107" s="712">
        <f>J107*1.1</f>
        <v>11180.400000000001</v>
      </c>
      <c r="L107" s="713" t="e">
        <f>#REF!/'[1]для России'!G272-1</f>
        <v>#REF!</v>
      </c>
      <c r="M107" s="714">
        <v>18</v>
      </c>
      <c r="N107" s="715">
        <v>180</v>
      </c>
    </row>
    <row r="108" spans="1:14" ht="15" customHeight="1" thickBot="1">
      <c r="A108" s="393"/>
      <c r="B108" s="633">
        <v>16</v>
      </c>
      <c r="C108" s="642">
        <v>80</v>
      </c>
      <c r="D108" s="697">
        <v>7700</v>
      </c>
      <c r="E108" s="708">
        <f aca="true" t="shared" si="29" ref="E108:E121">D108*1.1</f>
        <v>8470</v>
      </c>
      <c r="F108" s="716">
        <v>10000</v>
      </c>
      <c r="G108" s="710">
        <f aca="true" t="shared" si="30" ref="G108:G126">F108*1.1</f>
        <v>11000</v>
      </c>
      <c r="H108" s="711">
        <f aca="true" t="shared" si="31" ref="H108:H121">D108*1.32</f>
        <v>10164</v>
      </c>
      <c r="I108" s="712">
        <f aca="true" t="shared" si="32" ref="I108:I121">H108*1.1</f>
        <v>11180.400000000001</v>
      </c>
      <c r="J108" s="711">
        <f aca="true" t="shared" si="33" ref="J108:J126">F108*1.32</f>
        <v>13200</v>
      </c>
      <c r="K108" s="712">
        <f aca="true" t="shared" si="34" ref="K108:K126">J108*1.1</f>
        <v>14520.000000000002</v>
      </c>
      <c r="L108" s="717" t="e">
        <f>#REF!/'[1]для России'!G273-1</f>
        <v>#REF!</v>
      </c>
      <c r="M108" s="718">
        <v>31</v>
      </c>
      <c r="N108" s="719">
        <v>210</v>
      </c>
    </row>
    <row r="109" spans="1:14" ht="15" customHeight="1" thickBot="1">
      <c r="A109" s="392"/>
      <c r="B109" s="633">
        <v>16</v>
      </c>
      <c r="C109" s="642">
        <v>100</v>
      </c>
      <c r="D109" s="697">
        <v>11500</v>
      </c>
      <c r="E109" s="708">
        <f t="shared" si="29"/>
        <v>12650.000000000002</v>
      </c>
      <c r="F109" s="716">
        <v>12400</v>
      </c>
      <c r="G109" s="710">
        <f t="shared" si="30"/>
        <v>13640.000000000002</v>
      </c>
      <c r="H109" s="711">
        <f t="shared" si="31"/>
        <v>15180</v>
      </c>
      <c r="I109" s="712">
        <f t="shared" si="32"/>
        <v>16698</v>
      </c>
      <c r="J109" s="711">
        <f t="shared" si="33"/>
        <v>16368</v>
      </c>
      <c r="K109" s="712">
        <f t="shared" si="34"/>
        <v>18004.800000000003</v>
      </c>
      <c r="L109" s="717" t="e">
        <f>#REF!/'[1]для России'!G274-1</f>
        <v>#REF!</v>
      </c>
      <c r="M109" s="718">
        <v>50</v>
      </c>
      <c r="N109" s="719">
        <v>230</v>
      </c>
    </row>
    <row r="110" spans="1:14" ht="15.75" thickBot="1">
      <c r="A110" s="392"/>
      <c r="B110" s="633">
        <v>16</v>
      </c>
      <c r="C110" s="644" t="s">
        <v>1121</v>
      </c>
      <c r="D110" s="697">
        <v>15500</v>
      </c>
      <c r="E110" s="708">
        <f t="shared" si="29"/>
        <v>17050</v>
      </c>
      <c r="F110" s="716">
        <v>20000</v>
      </c>
      <c r="G110" s="710">
        <f t="shared" si="30"/>
        <v>22000</v>
      </c>
      <c r="H110" s="711">
        <f t="shared" si="31"/>
        <v>20460</v>
      </c>
      <c r="I110" s="712">
        <f t="shared" si="32"/>
        <v>22506</v>
      </c>
      <c r="J110" s="711">
        <f t="shared" si="33"/>
        <v>26400</v>
      </c>
      <c r="K110" s="712">
        <f t="shared" si="34"/>
        <v>29040.000000000004</v>
      </c>
      <c r="L110" s="717" t="e">
        <f>#REF!/'[1]для России'!G274-1</f>
        <v>#REF!</v>
      </c>
      <c r="M110" s="717">
        <v>65</v>
      </c>
      <c r="N110" s="720">
        <v>250</v>
      </c>
    </row>
    <row r="111" spans="1:14" ht="15.75" customHeight="1" thickBot="1">
      <c r="A111" s="392"/>
      <c r="B111" s="633">
        <v>16</v>
      </c>
      <c r="C111" s="642">
        <v>125</v>
      </c>
      <c r="D111" s="697">
        <v>19000</v>
      </c>
      <c r="E111" s="708">
        <f t="shared" si="29"/>
        <v>20900</v>
      </c>
      <c r="F111" s="716">
        <v>22000</v>
      </c>
      <c r="G111" s="710">
        <f t="shared" si="30"/>
        <v>24200.000000000004</v>
      </c>
      <c r="H111" s="711">
        <f t="shared" si="31"/>
        <v>25080</v>
      </c>
      <c r="I111" s="712">
        <f t="shared" si="32"/>
        <v>27588.000000000004</v>
      </c>
      <c r="J111" s="711">
        <f t="shared" si="33"/>
        <v>29040</v>
      </c>
      <c r="K111" s="712">
        <f t="shared" si="34"/>
        <v>31944.000000000004</v>
      </c>
      <c r="L111" s="717" t="e">
        <f>#REF!/'[1]для России'!G275-1</f>
        <v>#REF!</v>
      </c>
      <c r="M111" s="717">
        <v>65</v>
      </c>
      <c r="N111" s="720">
        <v>250</v>
      </c>
    </row>
    <row r="112" spans="1:14" ht="21" thickBot="1">
      <c r="A112" s="395" t="s">
        <v>220</v>
      </c>
      <c r="B112" s="633">
        <v>16</v>
      </c>
      <c r="C112" s="645">
        <v>150</v>
      </c>
      <c r="D112" s="697">
        <v>20000</v>
      </c>
      <c r="E112" s="708">
        <f t="shared" si="29"/>
        <v>22000</v>
      </c>
      <c r="F112" s="716">
        <v>23000</v>
      </c>
      <c r="G112" s="710">
        <f t="shared" si="30"/>
        <v>25300.000000000004</v>
      </c>
      <c r="H112" s="711">
        <f t="shared" si="31"/>
        <v>26400</v>
      </c>
      <c r="I112" s="712">
        <f t="shared" si="32"/>
        <v>29040.000000000004</v>
      </c>
      <c r="J112" s="711">
        <f t="shared" si="33"/>
        <v>30360</v>
      </c>
      <c r="K112" s="712">
        <f t="shared" si="34"/>
        <v>33396</v>
      </c>
      <c r="L112" s="717" t="e">
        <f>#REF!/'[1]для России'!G276-1</f>
        <v>#REF!</v>
      </c>
      <c r="M112" s="718">
        <v>88</v>
      </c>
      <c r="N112" s="719">
        <v>280</v>
      </c>
    </row>
    <row r="113" spans="1:14" ht="21" thickBot="1">
      <c r="A113" s="395" t="s">
        <v>221</v>
      </c>
      <c r="B113" s="633">
        <v>16</v>
      </c>
      <c r="C113" s="645">
        <v>200</v>
      </c>
      <c r="D113" s="697">
        <v>26500</v>
      </c>
      <c r="E113" s="708">
        <f t="shared" si="29"/>
        <v>29150.000000000004</v>
      </c>
      <c r="F113" s="716">
        <v>32000</v>
      </c>
      <c r="G113" s="710">
        <f t="shared" si="30"/>
        <v>35200</v>
      </c>
      <c r="H113" s="711">
        <f t="shared" si="31"/>
        <v>34980</v>
      </c>
      <c r="I113" s="712">
        <f t="shared" si="32"/>
        <v>38478</v>
      </c>
      <c r="J113" s="711">
        <f t="shared" si="33"/>
        <v>42240</v>
      </c>
      <c r="K113" s="712">
        <f t="shared" si="34"/>
        <v>46464.00000000001</v>
      </c>
      <c r="L113" s="717" t="e">
        <f>#REF!/'[1]для России'!G277-1</f>
        <v>#REF!</v>
      </c>
      <c r="M113" s="718">
        <v>125</v>
      </c>
      <c r="N113" s="719">
        <v>330</v>
      </c>
    </row>
    <row r="114" spans="1:14" ht="21" thickBot="1">
      <c r="A114" s="395"/>
      <c r="B114" s="633">
        <v>16</v>
      </c>
      <c r="C114" s="645">
        <v>250</v>
      </c>
      <c r="D114" s="697">
        <v>50000</v>
      </c>
      <c r="E114" s="708">
        <f t="shared" si="29"/>
        <v>55000.00000000001</v>
      </c>
      <c r="F114" s="716">
        <v>60000</v>
      </c>
      <c r="G114" s="710">
        <f t="shared" si="30"/>
        <v>66000</v>
      </c>
      <c r="H114" s="711">
        <f t="shared" si="31"/>
        <v>66000</v>
      </c>
      <c r="I114" s="712">
        <f t="shared" si="32"/>
        <v>72600</v>
      </c>
      <c r="J114" s="711">
        <f t="shared" si="33"/>
        <v>79200</v>
      </c>
      <c r="K114" s="712">
        <f t="shared" si="34"/>
        <v>87120</v>
      </c>
      <c r="L114" s="717" t="e">
        <f>#REF!/'[1]для России'!G278-1</f>
        <v>#REF!</v>
      </c>
      <c r="M114" s="718">
        <v>260</v>
      </c>
      <c r="N114" s="719">
        <v>450</v>
      </c>
    </row>
    <row r="115" spans="1:14" ht="15.75" thickBot="1">
      <c r="A115" s="393"/>
      <c r="B115" s="633">
        <v>16</v>
      </c>
      <c r="C115" s="645">
        <v>300</v>
      </c>
      <c r="D115" s="697">
        <v>78000</v>
      </c>
      <c r="E115" s="708">
        <f t="shared" si="29"/>
        <v>85800</v>
      </c>
      <c r="F115" s="716">
        <v>86000</v>
      </c>
      <c r="G115" s="710">
        <f t="shared" si="30"/>
        <v>94600.00000000001</v>
      </c>
      <c r="H115" s="711">
        <f t="shared" si="31"/>
        <v>102960</v>
      </c>
      <c r="I115" s="712">
        <f t="shared" si="32"/>
        <v>113256.00000000001</v>
      </c>
      <c r="J115" s="711">
        <f t="shared" si="33"/>
        <v>113520</v>
      </c>
      <c r="K115" s="712">
        <f t="shared" si="34"/>
        <v>124872.00000000001</v>
      </c>
      <c r="L115" s="717" t="e">
        <f>#REF!/'[1]для России'!G279-1</f>
        <v>#REF!</v>
      </c>
      <c r="M115" s="718">
        <v>320</v>
      </c>
      <c r="N115" s="719">
        <v>500</v>
      </c>
    </row>
    <row r="116" spans="1:14" ht="15.75" thickBot="1">
      <c r="A116" s="393"/>
      <c r="B116" s="633">
        <v>16</v>
      </c>
      <c r="C116" s="645" t="s">
        <v>1125</v>
      </c>
      <c r="D116" s="697">
        <v>125000</v>
      </c>
      <c r="E116" s="708">
        <f t="shared" si="29"/>
        <v>137500</v>
      </c>
      <c r="F116" s="716">
        <v>133000</v>
      </c>
      <c r="G116" s="710">
        <f t="shared" si="30"/>
        <v>146300</v>
      </c>
      <c r="H116" s="711">
        <f t="shared" si="31"/>
        <v>165000</v>
      </c>
      <c r="I116" s="712">
        <f t="shared" si="32"/>
        <v>181500.00000000003</v>
      </c>
      <c r="J116" s="711">
        <f t="shared" si="33"/>
        <v>175560</v>
      </c>
      <c r="K116" s="712">
        <f t="shared" si="34"/>
        <v>193116.00000000003</v>
      </c>
      <c r="L116" s="717" t="e">
        <f>#REF!/'[1]для России'!G279-1</f>
        <v>#REF!</v>
      </c>
      <c r="M116" s="718">
        <v>400</v>
      </c>
      <c r="N116" s="719">
        <v>550</v>
      </c>
    </row>
    <row r="117" spans="1:14" ht="15.75" thickBot="1">
      <c r="A117" s="393"/>
      <c r="B117" s="633">
        <v>16</v>
      </c>
      <c r="C117" s="645">
        <v>350</v>
      </c>
      <c r="D117" s="697">
        <v>160000</v>
      </c>
      <c r="E117" s="708">
        <f t="shared" si="29"/>
        <v>176000</v>
      </c>
      <c r="F117" s="716">
        <v>170000</v>
      </c>
      <c r="G117" s="710">
        <f t="shared" si="30"/>
        <v>187000.00000000003</v>
      </c>
      <c r="H117" s="711">
        <f t="shared" si="31"/>
        <v>211200</v>
      </c>
      <c r="I117" s="712">
        <f t="shared" si="32"/>
        <v>232320.00000000003</v>
      </c>
      <c r="J117" s="711">
        <f t="shared" si="33"/>
        <v>224400</v>
      </c>
      <c r="K117" s="712">
        <f t="shared" si="34"/>
        <v>246840.00000000003</v>
      </c>
      <c r="L117" s="717" t="e">
        <f>#REF!/'[1]для России'!G280-1</f>
        <v>#REF!</v>
      </c>
      <c r="M117" s="718">
        <v>440</v>
      </c>
      <c r="N117" s="719">
        <v>550</v>
      </c>
    </row>
    <row r="118" spans="1:14" ht="15.75" thickBot="1">
      <c r="A118" s="393"/>
      <c r="B118" s="633">
        <v>16</v>
      </c>
      <c r="C118" s="645" t="s">
        <v>1124</v>
      </c>
      <c r="D118" s="697">
        <v>135000</v>
      </c>
      <c r="E118" s="708">
        <f t="shared" si="29"/>
        <v>148500</v>
      </c>
      <c r="F118" s="716">
        <v>140000</v>
      </c>
      <c r="G118" s="710">
        <f t="shared" si="30"/>
        <v>154000</v>
      </c>
      <c r="H118" s="711">
        <f t="shared" si="31"/>
        <v>178200</v>
      </c>
      <c r="I118" s="712">
        <f t="shared" si="32"/>
        <v>196020.00000000003</v>
      </c>
      <c r="J118" s="711">
        <f t="shared" si="33"/>
        <v>184800</v>
      </c>
      <c r="K118" s="712">
        <f t="shared" si="34"/>
        <v>203280.00000000003</v>
      </c>
      <c r="L118" s="717" t="e">
        <f>#REF!/'[1]для России'!G281-1</f>
        <v>#REF!</v>
      </c>
      <c r="M118" s="718">
        <v>560</v>
      </c>
      <c r="N118" s="719">
        <v>600</v>
      </c>
    </row>
    <row r="119" spans="1:14" ht="15.75" thickBot="1">
      <c r="A119" s="393"/>
      <c r="B119" s="633">
        <v>16</v>
      </c>
      <c r="C119" s="645">
        <v>400</v>
      </c>
      <c r="D119" s="697">
        <v>171000</v>
      </c>
      <c r="E119" s="708">
        <f t="shared" si="29"/>
        <v>188100.00000000003</v>
      </c>
      <c r="F119" s="716">
        <v>171000</v>
      </c>
      <c r="G119" s="710">
        <f t="shared" si="30"/>
        <v>188100.00000000003</v>
      </c>
      <c r="H119" s="711">
        <f t="shared" si="31"/>
        <v>225720</v>
      </c>
      <c r="I119" s="712">
        <f t="shared" si="32"/>
        <v>248292.00000000003</v>
      </c>
      <c r="J119" s="711">
        <f t="shared" si="33"/>
        <v>225720</v>
      </c>
      <c r="K119" s="712">
        <f t="shared" si="34"/>
        <v>248292.00000000003</v>
      </c>
      <c r="L119" s="717" t="e">
        <f>#REF!/'[1]для России'!G281-1</f>
        <v>#REF!</v>
      </c>
      <c r="M119" s="718">
        <v>730</v>
      </c>
      <c r="N119" s="719">
        <v>600</v>
      </c>
    </row>
    <row r="120" spans="1:14" ht="15.75" thickBot="1">
      <c r="A120" s="393"/>
      <c r="B120" s="633">
        <v>16</v>
      </c>
      <c r="C120" s="645">
        <v>500</v>
      </c>
      <c r="D120" s="697">
        <v>289000</v>
      </c>
      <c r="E120" s="708">
        <f t="shared" si="29"/>
        <v>317900</v>
      </c>
      <c r="F120" s="716">
        <v>269000</v>
      </c>
      <c r="G120" s="710">
        <f t="shared" si="30"/>
        <v>295900</v>
      </c>
      <c r="H120" s="711">
        <f t="shared" si="31"/>
        <v>381480</v>
      </c>
      <c r="I120" s="712">
        <f t="shared" si="32"/>
        <v>419628.00000000006</v>
      </c>
      <c r="J120" s="711">
        <f t="shared" si="33"/>
        <v>355080</v>
      </c>
      <c r="K120" s="712">
        <f t="shared" si="34"/>
        <v>390588.00000000006</v>
      </c>
      <c r="L120" s="717" t="e">
        <f>#REF!/'[1]для России'!G282-1</f>
        <v>#REF!</v>
      </c>
      <c r="M120" s="718">
        <v>1400</v>
      </c>
      <c r="N120" s="719">
        <v>700</v>
      </c>
    </row>
    <row r="121" spans="1:14" ht="15.75" thickBot="1">
      <c r="A121" s="393"/>
      <c r="B121" s="633">
        <v>16</v>
      </c>
      <c r="C121" s="645">
        <v>600</v>
      </c>
      <c r="D121" s="697">
        <v>455000</v>
      </c>
      <c r="E121" s="708">
        <f t="shared" si="29"/>
        <v>500500.00000000006</v>
      </c>
      <c r="F121" s="716">
        <v>425000</v>
      </c>
      <c r="G121" s="710">
        <f t="shared" si="30"/>
        <v>467500.00000000006</v>
      </c>
      <c r="H121" s="711">
        <f t="shared" si="31"/>
        <v>600600</v>
      </c>
      <c r="I121" s="712">
        <f t="shared" si="32"/>
        <v>660660</v>
      </c>
      <c r="J121" s="711">
        <f t="shared" si="33"/>
        <v>561000</v>
      </c>
      <c r="K121" s="712">
        <f t="shared" si="34"/>
        <v>617100</v>
      </c>
      <c r="L121" s="717"/>
      <c r="M121" s="718">
        <v>2180</v>
      </c>
      <c r="N121" s="719">
        <v>800</v>
      </c>
    </row>
    <row r="122" spans="1:14" ht="15.75" thickBot="1">
      <c r="A122" s="393"/>
      <c r="B122" s="633">
        <v>16</v>
      </c>
      <c r="C122" s="645">
        <v>700</v>
      </c>
      <c r="D122" s="697"/>
      <c r="E122" s="721" t="s">
        <v>235</v>
      </c>
      <c r="F122" s="716">
        <v>650000</v>
      </c>
      <c r="G122" s="710">
        <f t="shared" si="30"/>
        <v>715000</v>
      </c>
      <c r="H122" s="704" t="s">
        <v>235</v>
      </c>
      <c r="I122" s="722" t="s">
        <v>235</v>
      </c>
      <c r="J122" s="711">
        <f t="shared" si="33"/>
        <v>858000</v>
      </c>
      <c r="K122" s="712">
        <f t="shared" si="34"/>
        <v>943800.0000000001</v>
      </c>
      <c r="L122" s="717"/>
      <c r="M122" s="717">
        <v>2800</v>
      </c>
      <c r="N122" s="720">
        <v>900</v>
      </c>
    </row>
    <row r="123" spans="1:14" ht="15.75" thickBot="1">
      <c r="A123" s="393"/>
      <c r="B123" s="633">
        <v>16</v>
      </c>
      <c r="C123" s="645">
        <v>800</v>
      </c>
      <c r="D123" s="697" t="s">
        <v>235</v>
      </c>
      <c r="E123" s="721" t="s">
        <v>235</v>
      </c>
      <c r="F123" s="716">
        <v>825000</v>
      </c>
      <c r="G123" s="710">
        <f t="shared" si="30"/>
        <v>907500.0000000001</v>
      </c>
      <c r="H123" s="704" t="s">
        <v>235</v>
      </c>
      <c r="I123" s="722" t="s">
        <v>235</v>
      </c>
      <c r="J123" s="711">
        <f t="shared" si="33"/>
        <v>1089000</v>
      </c>
      <c r="K123" s="712">
        <f t="shared" si="34"/>
        <v>1197900</v>
      </c>
      <c r="L123" s="717"/>
      <c r="M123" s="718">
        <v>3500</v>
      </c>
      <c r="N123" s="719">
        <v>1000</v>
      </c>
    </row>
    <row r="124" spans="1:14" ht="15.75" thickBot="1">
      <c r="A124" s="392"/>
      <c r="B124" s="633">
        <v>16</v>
      </c>
      <c r="C124" s="646" t="s">
        <v>1120</v>
      </c>
      <c r="D124" s="488" t="s">
        <v>235</v>
      </c>
      <c r="E124" s="721" t="s">
        <v>235</v>
      </c>
      <c r="F124" s="716">
        <v>1480000</v>
      </c>
      <c r="G124" s="710">
        <f t="shared" si="30"/>
        <v>1628000.0000000002</v>
      </c>
      <c r="H124" s="704" t="s">
        <v>235</v>
      </c>
      <c r="I124" s="722" t="s">
        <v>235</v>
      </c>
      <c r="J124" s="711">
        <f t="shared" si="33"/>
        <v>1953600</v>
      </c>
      <c r="K124" s="712">
        <f t="shared" si="34"/>
        <v>2148960</v>
      </c>
      <c r="L124" s="717"/>
      <c r="M124" s="718">
        <v>5800</v>
      </c>
      <c r="N124" s="719">
        <v>1200</v>
      </c>
    </row>
    <row r="125" spans="1:14" ht="15.75" thickBot="1">
      <c r="A125" s="392"/>
      <c r="B125" s="633">
        <v>16</v>
      </c>
      <c r="C125" s="645">
        <v>1000</v>
      </c>
      <c r="D125" s="488" t="s">
        <v>235</v>
      </c>
      <c r="E125" s="721" t="s">
        <v>235</v>
      </c>
      <c r="F125" s="716">
        <v>1650000</v>
      </c>
      <c r="G125" s="710">
        <f t="shared" si="30"/>
        <v>1815000.0000000002</v>
      </c>
      <c r="H125" s="704" t="s">
        <v>235</v>
      </c>
      <c r="I125" s="722" t="s">
        <v>235</v>
      </c>
      <c r="J125" s="711">
        <f t="shared" si="33"/>
        <v>2178000</v>
      </c>
      <c r="K125" s="712">
        <f t="shared" si="34"/>
        <v>2395800</v>
      </c>
      <c r="L125" s="717"/>
      <c r="M125" s="718">
        <v>5800</v>
      </c>
      <c r="N125" s="719">
        <v>1200</v>
      </c>
    </row>
    <row r="126" spans="1:14" ht="15.75" thickBot="1">
      <c r="A126" s="396"/>
      <c r="B126" s="636">
        <v>16</v>
      </c>
      <c r="C126" s="647">
        <v>1200</v>
      </c>
      <c r="D126" s="723" t="s">
        <v>235</v>
      </c>
      <c r="E126" s="724" t="s">
        <v>235</v>
      </c>
      <c r="F126" s="725">
        <v>1890000</v>
      </c>
      <c r="G126" s="710">
        <f t="shared" si="30"/>
        <v>2079000.0000000002</v>
      </c>
      <c r="H126" s="726" t="s">
        <v>235</v>
      </c>
      <c r="I126" s="727" t="s">
        <v>235</v>
      </c>
      <c r="J126" s="711">
        <f t="shared" si="33"/>
        <v>2494800</v>
      </c>
      <c r="K126" s="712">
        <f t="shared" si="34"/>
        <v>2744280</v>
      </c>
      <c r="L126" s="728"/>
      <c r="M126" s="729">
        <v>7260</v>
      </c>
      <c r="N126" s="730">
        <v>1400</v>
      </c>
    </row>
    <row r="127" spans="2:14" ht="15" customHeight="1">
      <c r="B127" s="4"/>
      <c r="C127" s="4"/>
      <c r="D127" s="1"/>
      <c r="E127" s="1"/>
      <c r="F127" s="1"/>
      <c r="G127" s="603"/>
      <c r="H127" s="4"/>
      <c r="I127" s="4"/>
      <c r="J127" s="4"/>
      <c r="K127" s="4"/>
      <c r="L127" s="604"/>
      <c r="M127" s="4"/>
      <c r="N127" s="4"/>
    </row>
    <row r="128" spans="2:14" ht="15" customHeight="1" thickBot="1">
      <c r="B128" s="4"/>
      <c r="C128" s="4"/>
      <c r="D128" s="1"/>
      <c r="E128" s="1"/>
      <c r="F128" s="1"/>
      <c r="G128" s="603"/>
      <c r="H128" s="4"/>
      <c r="I128" s="4"/>
      <c r="J128" s="4"/>
      <c r="K128" s="4"/>
      <c r="L128" s="604"/>
      <c r="M128" s="4"/>
      <c r="N128" s="4"/>
    </row>
    <row r="129" spans="1:14" ht="12.75" customHeight="1">
      <c r="A129" s="474" t="s">
        <v>184</v>
      </c>
      <c r="B129" s="789" t="s">
        <v>1063</v>
      </c>
      <c r="C129" s="790" t="s">
        <v>185</v>
      </c>
      <c r="D129" s="792" t="s">
        <v>186</v>
      </c>
      <c r="E129" s="792"/>
      <c r="F129" s="792"/>
      <c r="G129" s="792"/>
      <c r="H129" s="799" t="s">
        <v>187</v>
      </c>
      <c r="I129" s="800"/>
      <c r="J129" s="800"/>
      <c r="K129" s="801"/>
      <c r="L129" s="415" t="s">
        <v>188</v>
      </c>
      <c r="M129" s="416"/>
      <c r="N129" s="785" t="s">
        <v>203</v>
      </c>
    </row>
    <row r="130" spans="1:14" ht="12.75" customHeight="1">
      <c r="A130" s="475"/>
      <c r="B130" s="787"/>
      <c r="C130" s="791"/>
      <c r="D130" s="793" t="s">
        <v>189</v>
      </c>
      <c r="E130" s="793"/>
      <c r="F130" s="793" t="s">
        <v>804</v>
      </c>
      <c r="G130" s="793"/>
      <c r="H130" s="783" t="s">
        <v>189</v>
      </c>
      <c r="I130" s="784"/>
      <c r="J130" s="783" t="s">
        <v>804</v>
      </c>
      <c r="K130" s="784"/>
      <c r="L130" s="417" t="s">
        <v>190</v>
      </c>
      <c r="M130" s="418" t="s">
        <v>191</v>
      </c>
      <c r="N130" s="786"/>
    </row>
    <row r="131" spans="1:14" ht="15.75" customHeight="1">
      <c r="A131" s="475"/>
      <c r="B131" s="787" t="s">
        <v>1136</v>
      </c>
      <c r="C131" s="437" t="s">
        <v>192</v>
      </c>
      <c r="D131" s="419" t="s">
        <v>193</v>
      </c>
      <c r="E131" s="419" t="s">
        <v>194</v>
      </c>
      <c r="F131" s="419" t="s">
        <v>193</v>
      </c>
      <c r="G131" s="419" t="s">
        <v>194</v>
      </c>
      <c r="H131" s="461" t="s">
        <v>193</v>
      </c>
      <c r="I131" s="461" t="s">
        <v>194</v>
      </c>
      <c r="J131" s="461" t="s">
        <v>193</v>
      </c>
      <c r="K131" s="461" t="s">
        <v>194</v>
      </c>
      <c r="L131" s="417" t="s">
        <v>195</v>
      </c>
      <c r="M131" s="418" t="s">
        <v>196</v>
      </c>
      <c r="N131" s="786"/>
    </row>
    <row r="132" spans="1:14" ht="16.5" thickBot="1">
      <c r="A132" s="473"/>
      <c r="B132" s="788"/>
      <c r="C132" s="444"/>
      <c r="D132" s="420" t="s">
        <v>197</v>
      </c>
      <c r="E132" s="420" t="s">
        <v>198</v>
      </c>
      <c r="F132" s="420" t="s">
        <v>197</v>
      </c>
      <c r="G132" s="420" t="s">
        <v>198</v>
      </c>
      <c r="H132" s="511" t="s">
        <v>197</v>
      </c>
      <c r="I132" s="511" t="s">
        <v>198</v>
      </c>
      <c r="J132" s="511" t="s">
        <v>197</v>
      </c>
      <c r="K132" s="511" t="s">
        <v>198</v>
      </c>
      <c r="L132" s="512" t="s">
        <v>199</v>
      </c>
      <c r="M132" s="513"/>
      <c r="N132" s="605"/>
    </row>
    <row r="133" spans="1:14" ht="15">
      <c r="A133" s="392"/>
      <c r="B133" s="631">
        <v>16</v>
      </c>
      <c r="C133" s="641">
        <v>200</v>
      </c>
      <c r="D133" s="533">
        <f aca="true" t="shared" si="35" ref="D133:E135">F113+20000</f>
        <v>52000</v>
      </c>
      <c r="E133" s="731">
        <f t="shared" si="35"/>
        <v>55200</v>
      </c>
      <c r="F133" s="688" t="s">
        <v>235</v>
      </c>
      <c r="G133" s="731" t="s">
        <v>235</v>
      </c>
      <c r="H133" s="732">
        <f>J113+20000</f>
        <v>62240</v>
      </c>
      <c r="I133" s="722">
        <f>H133*1.1</f>
        <v>68464</v>
      </c>
      <c r="J133" s="704" t="s">
        <v>235</v>
      </c>
      <c r="K133" s="722" t="s">
        <v>235</v>
      </c>
      <c r="L133" s="713" t="e">
        <f>#REF!/'[1]для России'!G295-1</f>
        <v>#REF!</v>
      </c>
      <c r="M133" s="714">
        <v>155</v>
      </c>
      <c r="N133" s="715">
        <v>330</v>
      </c>
    </row>
    <row r="134" spans="1:14" ht="15">
      <c r="A134" s="392"/>
      <c r="B134" s="633">
        <v>16</v>
      </c>
      <c r="C134" s="643">
        <v>250</v>
      </c>
      <c r="D134" s="533">
        <f t="shared" si="35"/>
        <v>80000</v>
      </c>
      <c r="E134" s="731">
        <f t="shared" si="35"/>
        <v>86000</v>
      </c>
      <c r="F134" s="688" t="s">
        <v>235</v>
      </c>
      <c r="G134" s="731" t="s">
        <v>235</v>
      </c>
      <c r="H134" s="732">
        <f>J114+20000</f>
        <v>99200</v>
      </c>
      <c r="I134" s="722">
        <f aca="true" t="shared" si="36" ref="I134:I145">H134*1.1</f>
        <v>109120.00000000001</v>
      </c>
      <c r="J134" s="704" t="s">
        <v>235</v>
      </c>
      <c r="K134" s="722" t="s">
        <v>235</v>
      </c>
      <c r="L134" s="717" t="e">
        <f>#REF!/'[1]для России'!G296-1</f>
        <v>#REF!</v>
      </c>
      <c r="M134" s="718">
        <v>290</v>
      </c>
      <c r="N134" s="719">
        <v>450</v>
      </c>
    </row>
    <row r="135" spans="1:14" ht="14.25" customHeight="1">
      <c r="A135" s="392"/>
      <c r="B135" s="633">
        <v>16</v>
      </c>
      <c r="C135" s="643">
        <v>300</v>
      </c>
      <c r="D135" s="533">
        <f t="shared" si="35"/>
        <v>106000</v>
      </c>
      <c r="E135" s="731">
        <f t="shared" si="35"/>
        <v>114600.00000000001</v>
      </c>
      <c r="F135" s="688" t="s">
        <v>235</v>
      </c>
      <c r="G135" s="731" t="s">
        <v>235</v>
      </c>
      <c r="H135" s="732">
        <f>J115+20000</f>
        <v>133520</v>
      </c>
      <c r="I135" s="722">
        <f t="shared" si="36"/>
        <v>146872</v>
      </c>
      <c r="J135" s="704" t="s">
        <v>235</v>
      </c>
      <c r="K135" s="722" t="s">
        <v>235</v>
      </c>
      <c r="L135" s="717" t="e">
        <f>#REF!/'[1]для России'!G297-1</f>
        <v>#REF!</v>
      </c>
      <c r="M135" s="718">
        <v>350</v>
      </c>
      <c r="N135" s="719">
        <v>500</v>
      </c>
    </row>
    <row r="136" spans="1:14" ht="16.5" customHeight="1" hidden="1" thickBot="1">
      <c r="A136" s="392"/>
      <c r="B136" s="633">
        <v>16</v>
      </c>
      <c r="C136" s="643">
        <v>350</v>
      </c>
      <c r="D136" s="533">
        <v>107500</v>
      </c>
      <c r="E136" s="731">
        <f aca="true" t="shared" si="37" ref="E136:E145">D136*1.1</f>
        <v>118250.00000000001</v>
      </c>
      <c r="F136" s="688" t="s">
        <v>235</v>
      </c>
      <c r="G136" s="731" t="s">
        <v>235</v>
      </c>
      <c r="H136" s="732">
        <v>107500</v>
      </c>
      <c r="I136" s="722">
        <f t="shared" si="36"/>
        <v>118250.00000000001</v>
      </c>
      <c r="J136" s="704" t="s">
        <v>235</v>
      </c>
      <c r="K136" s="722" t="s">
        <v>235</v>
      </c>
      <c r="L136" s="717" t="e">
        <f>#REF!/'[1]для России'!G298-1</f>
        <v>#REF!</v>
      </c>
      <c r="M136" s="718">
        <v>440</v>
      </c>
      <c r="N136" s="719">
        <v>550</v>
      </c>
    </row>
    <row r="137" spans="1:14" ht="15">
      <c r="A137" s="392"/>
      <c r="B137" s="633">
        <v>16</v>
      </c>
      <c r="C137" s="643" t="s">
        <v>1124</v>
      </c>
      <c r="D137" s="533">
        <f>F117+20000</f>
        <v>190000</v>
      </c>
      <c r="E137" s="731">
        <f t="shared" si="37"/>
        <v>209000.00000000003</v>
      </c>
      <c r="F137" s="688" t="s">
        <v>235</v>
      </c>
      <c r="G137" s="731" t="s">
        <v>235</v>
      </c>
      <c r="H137" s="732">
        <f>J117+20000</f>
        <v>244400</v>
      </c>
      <c r="I137" s="722">
        <f t="shared" si="36"/>
        <v>268840</v>
      </c>
      <c r="J137" s="704" t="s">
        <v>235</v>
      </c>
      <c r="K137" s="722" t="s">
        <v>235</v>
      </c>
      <c r="L137" s="717" t="e">
        <f>#REF!/'[1]для России'!G298-1</f>
        <v>#REF!</v>
      </c>
      <c r="M137" s="718">
        <v>780</v>
      </c>
      <c r="N137" s="719">
        <v>600</v>
      </c>
    </row>
    <row r="138" spans="1:14" ht="15">
      <c r="A138" s="392"/>
      <c r="B138" s="633">
        <v>16</v>
      </c>
      <c r="C138" s="643">
        <v>400</v>
      </c>
      <c r="D138" s="533">
        <f>F119+20000</f>
        <v>191000</v>
      </c>
      <c r="E138" s="731">
        <f t="shared" si="37"/>
        <v>210100.00000000003</v>
      </c>
      <c r="F138" s="688" t="s">
        <v>235</v>
      </c>
      <c r="G138" s="731" t="s">
        <v>235</v>
      </c>
      <c r="H138" s="732">
        <f>J118+20000</f>
        <v>204800</v>
      </c>
      <c r="I138" s="722">
        <f t="shared" si="36"/>
        <v>225280.00000000003</v>
      </c>
      <c r="J138" s="704" t="s">
        <v>235</v>
      </c>
      <c r="K138" s="722" t="s">
        <v>235</v>
      </c>
      <c r="L138" s="717" t="e">
        <f>#REF!/'[1]для России'!G299-1</f>
        <v>#REF!</v>
      </c>
      <c r="M138" s="718">
        <v>780</v>
      </c>
      <c r="N138" s="719">
        <v>600</v>
      </c>
    </row>
    <row r="139" spans="1:14" ht="20.25">
      <c r="A139" s="395" t="s">
        <v>1123</v>
      </c>
      <c r="B139" s="633">
        <v>16</v>
      </c>
      <c r="C139" s="643">
        <v>500</v>
      </c>
      <c r="D139" s="533">
        <f>F120+20000</f>
        <v>289000</v>
      </c>
      <c r="E139" s="731">
        <f t="shared" si="37"/>
        <v>317900</v>
      </c>
      <c r="F139" s="688" t="s">
        <v>235</v>
      </c>
      <c r="G139" s="731" t="s">
        <v>235</v>
      </c>
      <c r="H139" s="732">
        <f>J120+30000</f>
        <v>385080</v>
      </c>
      <c r="I139" s="722">
        <f t="shared" si="36"/>
        <v>423588.00000000006</v>
      </c>
      <c r="J139" s="704" t="s">
        <v>235</v>
      </c>
      <c r="K139" s="722" t="s">
        <v>235</v>
      </c>
      <c r="L139" s="717" t="e">
        <f>#REF!/'[1]для России'!G300-1</f>
        <v>#REF!</v>
      </c>
      <c r="M139" s="718">
        <v>1450</v>
      </c>
      <c r="N139" s="719">
        <v>700</v>
      </c>
    </row>
    <row r="140" spans="1:14" ht="18.75">
      <c r="A140" s="536"/>
      <c r="B140" s="633">
        <v>16</v>
      </c>
      <c r="C140" s="643">
        <v>600</v>
      </c>
      <c r="D140" s="533">
        <f>F121+30000</f>
        <v>455000</v>
      </c>
      <c r="E140" s="731">
        <f t="shared" si="37"/>
        <v>500500.00000000006</v>
      </c>
      <c r="F140" s="688" t="s">
        <v>235</v>
      </c>
      <c r="G140" s="731" t="s">
        <v>235</v>
      </c>
      <c r="H140" s="732">
        <f>J121+30000</f>
        <v>591000</v>
      </c>
      <c r="I140" s="722">
        <f t="shared" si="36"/>
        <v>650100</v>
      </c>
      <c r="J140" s="704" t="s">
        <v>235</v>
      </c>
      <c r="K140" s="722" t="s">
        <v>235</v>
      </c>
      <c r="L140" s="717"/>
      <c r="M140" s="718">
        <v>2280</v>
      </c>
      <c r="N140" s="719">
        <v>800</v>
      </c>
    </row>
    <row r="141" spans="1:14" ht="18.75">
      <c r="A141" s="536" t="s">
        <v>1122</v>
      </c>
      <c r="B141" s="633">
        <v>16</v>
      </c>
      <c r="C141" s="643">
        <v>700</v>
      </c>
      <c r="D141" s="533">
        <f>F122+30000</f>
        <v>680000</v>
      </c>
      <c r="E141" s="731">
        <f t="shared" si="37"/>
        <v>748000.0000000001</v>
      </c>
      <c r="F141" s="688" t="s">
        <v>235</v>
      </c>
      <c r="G141" s="731" t="s">
        <v>235</v>
      </c>
      <c r="H141" s="732">
        <f>J122+30000</f>
        <v>888000</v>
      </c>
      <c r="I141" s="722">
        <f t="shared" si="36"/>
        <v>976800.0000000001</v>
      </c>
      <c r="J141" s="704" t="s">
        <v>235</v>
      </c>
      <c r="K141" s="722" t="s">
        <v>235</v>
      </c>
      <c r="L141" s="717"/>
      <c r="M141" s="717">
        <v>2900</v>
      </c>
      <c r="N141" s="720">
        <v>900</v>
      </c>
    </row>
    <row r="142" spans="1:14" ht="15">
      <c r="A142" s="392"/>
      <c r="B142" s="633">
        <v>16</v>
      </c>
      <c r="C142" s="643">
        <v>800</v>
      </c>
      <c r="D142" s="533">
        <f>F123+30000</f>
        <v>855000</v>
      </c>
      <c r="E142" s="731">
        <f t="shared" si="37"/>
        <v>940500.0000000001</v>
      </c>
      <c r="F142" s="688" t="s">
        <v>235</v>
      </c>
      <c r="G142" s="731" t="s">
        <v>235</v>
      </c>
      <c r="H142" s="732">
        <f>J123+30000</f>
        <v>1119000</v>
      </c>
      <c r="I142" s="722">
        <f t="shared" si="36"/>
        <v>1230900</v>
      </c>
      <c r="J142" s="704" t="s">
        <v>235</v>
      </c>
      <c r="K142" s="722" t="s">
        <v>235</v>
      </c>
      <c r="L142" s="717"/>
      <c r="M142" s="718">
        <v>3600</v>
      </c>
      <c r="N142" s="719">
        <v>1000</v>
      </c>
    </row>
    <row r="143" spans="1:14" ht="15">
      <c r="A143" s="392"/>
      <c r="B143" s="633">
        <v>16</v>
      </c>
      <c r="C143" s="649" t="s">
        <v>1120</v>
      </c>
      <c r="D143" s="688">
        <f>F124+60000</f>
        <v>1540000</v>
      </c>
      <c r="E143" s="731">
        <f t="shared" si="37"/>
        <v>1694000.0000000002</v>
      </c>
      <c r="F143" s="688" t="s">
        <v>235</v>
      </c>
      <c r="G143" s="731" t="s">
        <v>235</v>
      </c>
      <c r="H143" s="733">
        <f>J124+60000</f>
        <v>2013600</v>
      </c>
      <c r="I143" s="722">
        <f t="shared" si="36"/>
        <v>2214960</v>
      </c>
      <c r="J143" s="704" t="s">
        <v>235</v>
      </c>
      <c r="K143" s="722" t="s">
        <v>235</v>
      </c>
      <c r="L143" s="717"/>
      <c r="M143" s="718">
        <v>5900</v>
      </c>
      <c r="N143" s="719">
        <v>1200</v>
      </c>
    </row>
    <row r="144" spans="1:14" ht="15">
      <c r="A144" s="392"/>
      <c r="B144" s="633">
        <v>16</v>
      </c>
      <c r="C144" s="643">
        <v>1000</v>
      </c>
      <c r="D144" s="688">
        <f>F125+60000</f>
        <v>1710000</v>
      </c>
      <c r="E144" s="731">
        <f t="shared" si="37"/>
        <v>1881000.0000000002</v>
      </c>
      <c r="F144" s="688" t="s">
        <v>235</v>
      </c>
      <c r="G144" s="731" t="s">
        <v>235</v>
      </c>
      <c r="H144" s="733">
        <f>J125+60000</f>
        <v>2238000</v>
      </c>
      <c r="I144" s="722">
        <f t="shared" si="36"/>
        <v>2461800</v>
      </c>
      <c r="J144" s="704" t="s">
        <v>235</v>
      </c>
      <c r="K144" s="722" t="s">
        <v>235</v>
      </c>
      <c r="L144" s="717"/>
      <c r="M144" s="718">
        <v>5950</v>
      </c>
      <c r="N144" s="719">
        <v>1200</v>
      </c>
    </row>
    <row r="145" spans="1:14" ht="15.75" thickBot="1">
      <c r="A145" s="396"/>
      <c r="B145" s="636">
        <v>16</v>
      </c>
      <c r="C145" s="648">
        <v>1200</v>
      </c>
      <c r="D145" s="688">
        <f>F126+60000</f>
        <v>1950000</v>
      </c>
      <c r="E145" s="731">
        <f t="shared" si="37"/>
        <v>2145000</v>
      </c>
      <c r="F145" s="688" t="s">
        <v>235</v>
      </c>
      <c r="G145" s="731" t="s">
        <v>235</v>
      </c>
      <c r="H145" s="733">
        <f>J126+60000</f>
        <v>2554800</v>
      </c>
      <c r="I145" s="722">
        <f t="shared" si="36"/>
        <v>2810280</v>
      </c>
      <c r="J145" s="704" t="s">
        <v>235</v>
      </c>
      <c r="K145" s="722" t="s">
        <v>235</v>
      </c>
      <c r="L145" s="728"/>
      <c r="M145" s="729">
        <v>7460</v>
      </c>
      <c r="N145" s="730">
        <v>1400</v>
      </c>
    </row>
    <row r="146" spans="1:14" ht="19.5" customHeight="1" thickBot="1">
      <c r="A146" s="794"/>
      <c r="B146" s="795"/>
      <c r="C146" s="795"/>
      <c r="D146" s="795"/>
      <c r="E146" s="795"/>
      <c r="F146" s="795"/>
      <c r="G146" s="795"/>
      <c r="H146" s="795"/>
      <c r="I146" s="795"/>
      <c r="J146" s="795"/>
      <c r="K146" s="795"/>
      <c r="L146" s="795"/>
      <c r="M146" s="795"/>
      <c r="N146" s="795"/>
    </row>
    <row r="147" spans="1:14" ht="23.25" customHeight="1">
      <c r="A147" s="510"/>
      <c r="B147" s="760" t="s">
        <v>1135</v>
      </c>
      <c r="C147" s="477" t="s">
        <v>185</v>
      </c>
      <c r="D147" s="771" t="s">
        <v>232</v>
      </c>
      <c r="E147" s="772"/>
      <c r="F147" s="772"/>
      <c r="G147" s="773"/>
      <c r="H147" s="774" t="s">
        <v>234</v>
      </c>
      <c r="I147" s="775"/>
      <c r="J147" s="775"/>
      <c r="K147" s="776"/>
      <c r="L147" s="514"/>
      <c r="M147" s="429"/>
      <c r="N147" s="763" t="s">
        <v>203</v>
      </c>
    </row>
    <row r="148" spans="1:14" ht="17.25" customHeight="1">
      <c r="A148" s="508"/>
      <c r="B148" s="761"/>
      <c r="C148" s="476"/>
      <c r="D148" s="779" t="s">
        <v>189</v>
      </c>
      <c r="E148" s="780"/>
      <c r="F148" s="779" t="s">
        <v>804</v>
      </c>
      <c r="G148" s="780"/>
      <c r="H148" s="777" t="s">
        <v>189</v>
      </c>
      <c r="I148" s="778"/>
      <c r="J148" s="777" t="s">
        <v>804</v>
      </c>
      <c r="K148" s="778"/>
      <c r="L148" s="439"/>
      <c r="M148" s="430" t="s">
        <v>191</v>
      </c>
      <c r="N148" s="764"/>
    </row>
    <row r="149" spans="1:14" ht="15" customHeight="1">
      <c r="A149" s="508" t="s">
        <v>184</v>
      </c>
      <c r="B149" s="761"/>
      <c r="C149" s="457" t="s">
        <v>192</v>
      </c>
      <c r="D149" s="431" t="s">
        <v>193</v>
      </c>
      <c r="E149" s="431" t="s">
        <v>194</v>
      </c>
      <c r="F149" s="431" t="s">
        <v>193</v>
      </c>
      <c r="G149" s="431" t="s">
        <v>194</v>
      </c>
      <c r="H149" s="467" t="s">
        <v>193</v>
      </c>
      <c r="I149" s="467" t="s">
        <v>194</v>
      </c>
      <c r="J149" s="467" t="s">
        <v>193</v>
      </c>
      <c r="K149" s="467" t="s">
        <v>194</v>
      </c>
      <c r="L149" s="439"/>
      <c r="M149" s="430" t="s">
        <v>196</v>
      </c>
      <c r="N149" s="764"/>
    </row>
    <row r="150" spans="1:14" ht="15.75" customHeight="1" thickBot="1">
      <c r="A150" s="509"/>
      <c r="B150" s="762"/>
      <c r="C150" s="458"/>
      <c r="D150" s="432" t="s">
        <v>197</v>
      </c>
      <c r="E150" s="432" t="s">
        <v>198</v>
      </c>
      <c r="F150" s="432" t="s">
        <v>197</v>
      </c>
      <c r="G150" s="432" t="s">
        <v>198</v>
      </c>
      <c r="H150" s="468" t="s">
        <v>197</v>
      </c>
      <c r="I150" s="468" t="s">
        <v>198</v>
      </c>
      <c r="J150" s="468" t="s">
        <v>197</v>
      </c>
      <c r="K150" s="468" t="s">
        <v>198</v>
      </c>
      <c r="L150" s="515"/>
      <c r="M150" s="433"/>
      <c r="N150" s="765"/>
    </row>
    <row r="151" spans="2:14" ht="13.5" customHeight="1" thickBot="1">
      <c r="B151" s="445"/>
      <c r="C151" s="445"/>
      <c r="D151" s="425"/>
      <c r="E151" s="411"/>
      <c r="F151" s="411"/>
      <c r="G151" s="426"/>
      <c r="H151" s="425"/>
      <c r="I151" s="411"/>
      <c r="J151" s="411"/>
      <c r="K151" s="426"/>
      <c r="L151" s="424"/>
      <c r="M151" s="427"/>
      <c r="N151" s="424"/>
    </row>
    <row r="152" spans="1:14" ht="18" customHeight="1" thickBot="1">
      <c r="A152" s="391"/>
      <c r="B152" s="446">
        <v>160</v>
      </c>
      <c r="C152" s="447">
        <v>50</v>
      </c>
      <c r="D152" s="699">
        <v>48750</v>
      </c>
      <c r="E152" s="686">
        <f>D152*1.1</f>
        <v>53625.00000000001</v>
      </c>
      <c r="F152" s="486">
        <v>49840</v>
      </c>
      <c r="G152" s="686">
        <f>F152*1.1</f>
        <v>54824.00000000001</v>
      </c>
      <c r="H152" s="736">
        <f>D152*1.4</f>
        <v>68250</v>
      </c>
      <c r="I152" s="737">
        <f>H152*1.1</f>
        <v>75075</v>
      </c>
      <c r="J152" s="737">
        <f>F152*1.4</f>
        <v>69776</v>
      </c>
      <c r="K152" s="737">
        <f>J152*1.1</f>
        <v>76753.6</v>
      </c>
      <c r="L152" s="528"/>
      <c r="M152" s="480">
        <v>68</v>
      </c>
      <c r="N152" s="487">
        <v>300</v>
      </c>
    </row>
    <row r="153" spans="1:14" ht="15.75" customHeight="1" thickBot="1">
      <c r="A153" s="392"/>
      <c r="B153" s="448">
        <v>160</v>
      </c>
      <c r="C153" s="449">
        <v>80</v>
      </c>
      <c r="D153" s="744">
        <v>54850</v>
      </c>
      <c r="E153" s="686">
        <f>D153*1.1</f>
        <v>60335.00000000001</v>
      </c>
      <c r="F153" s="488">
        <v>56730</v>
      </c>
      <c r="G153" s="686">
        <f>F153*1.1</f>
        <v>62403.00000000001</v>
      </c>
      <c r="H153" s="736">
        <f>D153*1.4</f>
        <v>76790</v>
      </c>
      <c r="I153" s="737">
        <f>H153*1.1</f>
        <v>84469</v>
      </c>
      <c r="J153" s="737">
        <f>F153*1.4</f>
        <v>79422</v>
      </c>
      <c r="K153" s="737">
        <f>J153*1.1</f>
        <v>87364.20000000001</v>
      </c>
      <c r="L153" s="529"/>
      <c r="M153" s="484">
        <v>102</v>
      </c>
      <c r="N153" s="489">
        <v>390</v>
      </c>
    </row>
    <row r="154" spans="1:14" ht="17.25" customHeight="1" thickBot="1">
      <c r="A154" s="395" t="s">
        <v>222</v>
      </c>
      <c r="B154" s="448">
        <v>160</v>
      </c>
      <c r="C154" s="449">
        <v>100</v>
      </c>
      <c r="D154" s="744">
        <v>73490</v>
      </c>
      <c r="E154" s="686">
        <f>D154*1.1</f>
        <v>80839</v>
      </c>
      <c r="F154" s="488">
        <v>75490</v>
      </c>
      <c r="G154" s="686">
        <f>F154*1.1</f>
        <v>83039</v>
      </c>
      <c r="H154" s="736">
        <f>D154*1.4</f>
        <v>102886</v>
      </c>
      <c r="I154" s="737">
        <f>H154*1.1</f>
        <v>113174.6</v>
      </c>
      <c r="J154" s="737">
        <f>F154*1.4</f>
        <v>105686</v>
      </c>
      <c r="K154" s="737">
        <f>J154*1.1</f>
        <v>116254.6</v>
      </c>
      <c r="L154" s="529"/>
      <c r="M154" s="484">
        <v>116</v>
      </c>
      <c r="N154" s="489">
        <v>450</v>
      </c>
    </row>
    <row r="155" spans="1:14" ht="19.5" customHeight="1" thickBot="1">
      <c r="A155" s="395"/>
      <c r="B155" s="448">
        <v>160</v>
      </c>
      <c r="C155" s="449">
        <v>150</v>
      </c>
      <c r="D155" s="744">
        <v>179900</v>
      </c>
      <c r="E155" s="686">
        <f>D155*1.1</f>
        <v>197890.00000000003</v>
      </c>
      <c r="F155" s="488">
        <v>183500</v>
      </c>
      <c r="G155" s="686">
        <f>F155*1.1</f>
        <v>201850.00000000003</v>
      </c>
      <c r="H155" s="736">
        <f>D155*1.4</f>
        <v>251859.99999999997</v>
      </c>
      <c r="I155" s="737">
        <f>H155*1.1</f>
        <v>277046</v>
      </c>
      <c r="J155" s="737">
        <f>F155*1.4</f>
        <v>256899.99999999997</v>
      </c>
      <c r="K155" s="737">
        <f>J155*1.1</f>
        <v>282590</v>
      </c>
      <c r="L155" s="529"/>
      <c r="M155" s="484">
        <v>306</v>
      </c>
      <c r="N155" s="489">
        <v>559</v>
      </c>
    </row>
    <row r="156" spans="1:14" ht="15.75" customHeight="1">
      <c r="A156" s="395"/>
      <c r="B156" s="448">
        <v>160</v>
      </c>
      <c r="C156" s="450">
        <v>200</v>
      </c>
      <c r="D156" s="488">
        <v>198600</v>
      </c>
      <c r="E156" s="686">
        <f>D156*1.1</f>
        <v>218460.00000000003</v>
      </c>
      <c r="F156" s="488">
        <v>203200</v>
      </c>
      <c r="G156" s="686">
        <f>F156*1.1</f>
        <v>223520.00000000003</v>
      </c>
      <c r="H156" s="736">
        <f>D156*1.4</f>
        <v>278040</v>
      </c>
      <c r="I156" s="737">
        <f>H156*1.1</f>
        <v>305844</v>
      </c>
      <c r="J156" s="737">
        <f>F156*1.4</f>
        <v>284480</v>
      </c>
      <c r="K156" s="737">
        <f>J156*1.1</f>
        <v>312928</v>
      </c>
      <c r="L156" s="529"/>
      <c r="M156" s="484">
        <v>455</v>
      </c>
      <c r="N156" s="489">
        <v>660</v>
      </c>
    </row>
    <row r="157" spans="1:14" ht="15.75" customHeight="1">
      <c r="A157" s="393"/>
      <c r="B157" s="448">
        <v>160</v>
      </c>
      <c r="C157" s="450">
        <v>250</v>
      </c>
      <c r="D157" s="488" t="s">
        <v>728</v>
      </c>
      <c r="E157" s="488" t="s">
        <v>728</v>
      </c>
      <c r="F157" s="488" t="s">
        <v>728</v>
      </c>
      <c r="G157" s="488" t="s">
        <v>728</v>
      </c>
      <c r="H157" s="740" t="s">
        <v>728</v>
      </c>
      <c r="I157" s="740" t="s">
        <v>728</v>
      </c>
      <c r="J157" s="740" t="s">
        <v>728</v>
      </c>
      <c r="K157" s="740" t="s">
        <v>728</v>
      </c>
      <c r="L157" s="529"/>
      <c r="M157" s="484">
        <v>530</v>
      </c>
      <c r="N157" s="489">
        <v>787</v>
      </c>
    </row>
    <row r="158" spans="1:14" ht="15.75" customHeight="1" thickBot="1">
      <c r="A158" s="394"/>
      <c r="B158" s="451">
        <v>160</v>
      </c>
      <c r="C158" s="452">
        <v>300</v>
      </c>
      <c r="D158" s="683" t="s">
        <v>728</v>
      </c>
      <c r="E158" s="683" t="s">
        <v>728</v>
      </c>
      <c r="F158" s="683" t="s">
        <v>728</v>
      </c>
      <c r="G158" s="683" t="s">
        <v>728</v>
      </c>
      <c r="H158" s="741" t="s">
        <v>728</v>
      </c>
      <c r="I158" s="741" t="s">
        <v>728</v>
      </c>
      <c r="J158" s="741" t="s">
        <v>728</v>
      </c>
      <c r="K158" s="741" t="s">
        <v>728</v>
      </c>
      <c r="L158" s="530"/>
      <c r="M158" s="485">
        <v>680</v>
      </c>
      <c r="N158" s="492">
        <v>862</v>
      </c>
    </row>
    <row r="159" spans="1:14" ht="18.75" customHeight="1">
      <c r="A159" s="389"/>
      <c r="B159" s="443"/>
      <c r="C159" s="443"/>
      <c r="D159" s="411"/>
      <c r="E159" s="411"/>
      <c r="F159" s="411"/>
      <c r="G159" s="412"/>
      <c r="H159" s="411"/>
      <c r="I159" s="411"/>
      <c r="J159" s="411"/>
      <c r="K159" s="411"/>
      <c r="L159" s="411"/>
      <c r="M159" s="411"/>
      <c r="N159" s="413"/>
    </row>
    <row r="160" spans="1:14" ht="15.75" customHeight="1" thickBot="1">
      <c r="A160" s="389"/>
      <c r="B160" s="443"/>
      <c r="C160" s="442"/>
      <c r="D160" s="411"/>
      <c r="E160" s="411"/>
      <c r="F160" s="411"/>
      <c r="G160" s="412"/>
      <c r="H160" s="411"/>
      <c r="I160" s="411"/>
      <c r="J160" s="424"/>
      <c r="K160" s="424"/>
      <c r="L160" s="424"/>
      <c r="M160" s="424"/>
      <c r="N160" s="424"/>
    </row>
    <row r="161" spans="1:14" ht="20.25" customHeight="1">
      <c r="A161" s="510"/>
      <c r="B161" s="760" t="s">
        <v>1135</v>
      </c>
      <c r="C161" s="477" t="s">
        <v>185</v>
      </c>
      <c r="D161" s="771" t="s">
        <v>232</v>
      </c>
      <c r="E161" s="772"/>
      <c r="F161" s="772"/>
      <c r="G161" s="773"/>
      <c r="H161" s="774" t="s">
        <v>234</v>
      </c>
      <c r="I161" s="775"/>
      <c r="J161" s="775"/>
      <c r="K161" s="776"/>
      <c r="L161" s="514"/>
      <c r="M161" s="429"/>
      <c r="N161" s="763" t="s">
        <v>203</v>
      </c>
    </row>
    <row r="162" spans="1:14" ht="15" customHeight="1">
      <c r="A162" s="508"/>
      <c r="B162" s="761"/>
      <c r="C162" s="476"/>
      <c r="D162" s="779" t="s">
        <v>189</v>
      </c>
      <c r="E162" s="780"/>
      <c r="F162" s="779" t="s">
        <v>804</v>
      </c>
      <c r="G162" s="780"/>
      <c r="H162" s="777" t="s">
        <v>189</v>
      </c>
      <c r="I162" s="778"/>
      <c r="J162" s="777" t="s">
        <v>804</v>
      </c>
      <c r="K162" s="778"/>
      <c r="L162" s="439"/>
      <c r="M162" s="430" t="s">
        <v>191</v>
      </c>
      <c r="N162" s="764"/>
    </row>
    <row r="163" spans="1:14" ht="15.75">
      <c r="A163" s="508" t="s">
        <v>184</v>
      </c>
      <c r="B163" s="761"/>
      <c r="C163" s="457" t="s">
        <v>192</v>
      </c>
      <c r="D163" s="431" t="s">
        <v>193</v>
      </c>
      <c r="E163" s="431" t="s">
        <v>194</v>
      </c>
      <c r="F163" s="431" t="s">
        <v>193</v>
      </c>
      <c r="G163" s="431" t="s">
        <v>194</v>
      </c>
      <c r="H163" s="467" t="s">
        <v>193</v>
      </c>
      <c r="I163" s="467" t="s">
        <v>194</v>
      </c>
      <c r="J163" s="467" t="s">
        <v>193</v>
      </c>
      <c r="K163" s="467" t="s">
        <v>194</v>
      </c>
      <c r="L163" s="439"/>
      <c r="M163" s="430" t="s">
        <v>196</v>
      </c>
      <c r="N163" s="764"/>
    </row>
    <row r="164" spans="1:14" ht="16.5" thickBot="1">
      <c r="A164" s="509"/>
      <c r="B164" s="762"/>
      <c r="C164" s="458"/>
      <c r="D164" s="432" t="s">
        <v>197</v>
      </c>
      <c r="E164" s="432" t="s">
        <v>198</v>
      </c>
      <c r="F164" s="432" t="s">
        <v>197</v>
      </c>
      <c r="G164" s="432" t="s">
        <v>198</v>
      </c>
      <c r="H164" s="468" t="s">
        <v>197</v>
      </c>
      <c r="I164" s="468" t="s">
        <v>198</v>
      </c>
      <c r="J164" s="468" t="s">
        <v>197</v>
      </c>
      <c r="K164" s="468" t="s">
        <v>198</v>
      </c>
      <c r="L164" s="515"/>
      <c r="M164" s="433"/>
      <c r="N164" s="765"/>
    </row>
    <row r="165" spans="2:14" ht="16.5" thickBot="1">
      <c r="B165" s="445"/>
      <c r="C165" s="445"/>
      <c r="D165" s="425"/>
      <c r="E165" s="425"/>
      <c r="F165" s="425"/>
      <c r="G165" s="426"/>
      <c r="H165" s="425"/>
      <c r="I165" s="425"/>
      <c r="J165" s="425"/>
      <c r="K165" s="426"/>
      <c r="L165" s="424"/>
      <c r="M165" s="424"/>
      <c r="N165" s="424"/>
    </row>
    <row r="166" spans="1:14" ht="13.5" customHeight="1" thickBot="1">
      <c r="A166" s="391"/>
      <c r="B166" s="446">
        <v>64</v>
      </c>
      <c r="C166" s="447">
        <v>50</v>
      </c>
      <c r="D166" s="699">
        <v>35000</v>
      </c>
      <c r="E166" s="686">
        <f>D166*1.1</f>
        <v>38500</v>
      </c>
      <c r="F166" s="486">
        <v>40000</v>
      </c>
      <c r="G166" s="686">
        <f>F166*1.1</f>
        <v>44000</v>
      </c>
      <c r="H166" s="736">
        <f>D166*1.4</f>
        <v>49000</v>
      </c>
      <c r="I166" s="737">
        <f>H166*1.1</f>
        <v>53900.00000000001</v>
      </c>
      <c r="J166" s="737">
        <f>F166*1.4</f>
        <v>56000</v>
      </c>
      <c r="K166" s="737">
        <f>J166*1.1</f>
        <v>61600.00000000001</v>
      </c>
      <c r="L166" s="480" t="e">
        <f>клапаны!G123/'[1]для России'!G329-1</f>
        <v>#REF!</v>
      </c>
      <c r="M166" s="486">
        <v>38</v>
      </c>
      <c r="N166" s="487">
        <v>270</v>
      </c>
    </row>
    <row r="167" spans="1:14" ht="16.5" thickBot="1">
      <c r="A167" s="392"/>
      <c r="B167" s="448">
        <v>64</v>
      </c>
      <c r="C167" s="449">
        <v>80</v>
      </c>
      <c r="D167" s="744">
        <v>65000</v>
      </c>
      <c r="E167" s="686">
        <f>D167*1.1</f>
        <v>71500</v>
      </c>
      <c r="F167" s="488">
        <v>70000</v>
      </c>
      <c r="G167" s="686">
        <f>F167*1.1</f>
        <v>77000</v>
      </c>
      <c r="H167" s="736">
        <f>D167*1.4</f>
        <v>91000</v>
      </c>
      <c r="I167" s="737">
        <f>H167*1.1</f>
        <v>100100.00000000001</v>
      </c>
      <c r="J167" s="737">
        <f>F167*1.4</f>
        <v>98000</v>
      </c>
      <c r="K167" s="737">
        <f>J167*1.1</f>
        <v>107800.00000000001</v>
      </c>
      <c r="L167" s="529"/>
      <c r="M167" s="488">
        <v>60</v>
      </c>
      <c r="N167" s="489">
        <v>321</v>
      </c>
    </row>
    <row r="168" spans="1:14" ht="16.5" thickBot="1">
      <c r="A168" s="392"/>
      <c r="B168" s="448">
        <v>64</v>
      </c>
      <c r="C168" s="449">
        <v>100</v>
      </c>
      <c r="D168" s="744">
        <v>96000</v>
      </c>
      <c r="E168" s="686">
        <f>D168*1.1</f>
        <v>105600.00000000001</v>
      </c>
      <c r="F168" s="488">
        <v>101000</v>
      </c>
      <c r="G168" s="686">
        <f>F168*1.1</f>
        <v>111100.00000000001</v>
      </c>
      <c r="H168" s="736">
        <f>D168*1.4</f>
        <v>134400</v>
      </c>
      <c r="I168" s="737">
        <f>H168*1.1</f>
        <v>147840</v>
      </c>
      <c r="J168" s="737">
        <f>F168*1.4</f>
        <v>141400</v>
      </c>
      <c r="K168" s="737">
        <f>J168*1.1</f>
        <v>155540</v>
      </c>
      <c r="L168" s="529"/>
      <c r="M168" s="488">
        <v>85</v>
      </c>
      <c r="N168" s="489">
        <v>359</v>
      </c>
    </row>
    <row r="169" spans="1:14" ht="21" thickBot="1">
      <c r="A169" s="395" t="s">
        <v>223</v>
      </c>
      <c r="B169" s="448">
        <v>64</v>
      </c>
      <c r="C169" s="449">
        <v>150</v>
      </c>
      <c r="D169" s="744">
        <v>170000</v>
      </c>
      <c r="E169" s="686">
        <f>D169*1.1</f>
        <v>187000.00000000003</v>
      </c>
      <c r="F169" s="488">
        <v>185000</v>
      </c>
      <c r="G169" s="686">
        <f>F169*1.1</f>
        <v>203500.00000000003</v>
      </c>
      <c r="H169" s="736">
        <f>D169*1.4</f>
        <v>237999.99999999997</v>
      </c>
      <c r="I169" s="737">
        <f>H169*1.1</f>
        <v>261800</v>
      </c>
      <c r="J169" s="737">
        <f>F169*1.4</f>
        <v>258999.99999999997</v>
      </c>
      <c r="K169" s="737">
        <f>J169*1.1</f>
        <v>284900</v>
      </c>
      <c r="L169" s="529"/>
      <c r="M169" s="488">
        <v>215</v>
      </c>
      <c r="N169" s="489">
        <v>447</v>
      </c>
    </row>
    <row r="170" spans="1:14" ht="21" thickBot="1">
      <c r="A170" s="395" t="s">
        <v>224</v>
      </c>
      <c r="B170" s="448">
        <v>64</v>
      </c>
      <c r="C170" s="450">
        <v>200</v>
      </c>
      <c r="D170" s="488">
        <v>280000</v>
      </c>
      <c r="E170" s="686">
        <f>D170*1.1</f>
        <v>308000</v>
      </c>
      <c r="F170" s="488">
        <v>310000</v>
      </c>
      <c r="G170" s="686">
        <f>F170*1.1</f>
        <v>341000</v>
      </c>
      <c r="H170" s="736">
        <f>D170*1.4</f>
        <v>392000</v>
      </c>
      <c r="I170" s="737">
        <f>H170*1.1</f>
        <v>431200.00000000006</v>
      </c>
      <c r="J170" s="737">
        <f>F170*1.4</f>
        <v>434000</v>
      </c>
      <c r="K170" s="737">
        <f>J170*1.1</f>
        <v>477400.00000000006</v>
      </c>
      <c r="L170" s="529"/>
      <c r="M170" s="488">
        <v>345</v>
      </c>
      <c r="N170" s="490">
        <v>550</v>
      </c>
    </row>
    <row r="171" spans="1:14" ht="26.25" customHeight="1" thickBot="1">
      <c r="A171" s="395" t="s">
        <v>225</v>
      </c>
      <c r="B171" s="448">
        <v>64</v>
      </c>
      <c r="C171" s="450">
        <v>250</v>
      </c>
      <c r="D171" s="488" t="s">
        <v>728</v>
      </c>
      <c r="E171" s="488" t="s">
        <v>728</v>
      </c>
      <c r="F171" s="488" t="s">
        <v>728</v>
      </c>
      <c r="G171" s="488" t="s">
        <v>728</v>
      </c>
      <c r="H171" s="736" t="s">
        <v>728</v>
      </c>
      <c r="I171" s="740" t="s">
        <v>728</v>
      </c>
      <c r="J171" s="740" t="s">
        <v>728</v>
      </c>
      <c r="K171" s="740" t="s">
        <v>728</v>
      </c>
      <c r="L171" s="529"/>
      <c r="M171" s="488">
        <v>400</v>
      </c>
      <c r="N171" s="490">
        <v>622</v>
      </c>
    </row>
    <row r="172" spans="1:14" ht="21" thickBot="1">
      <c r="A172" s="395"/>
      <c r="B172" s="448">
        <v>64</v>
      </c>
      <c r="C172" s="450">
        <v>300</v>
      </c>
      <c r="D172" s="488" t="s">
        <v>728</v>
      </c>
      <c r="E172" s="488" t="s">
        <v>728</v>
      </c>
      <c r="F172" s="488" t="s">
        <v>728</v>
      </c>
      <c r="G172" s="488" t="s">
        <v>728</v>
      </c>
      <c r="H172" s="736" t="s">
        <v>728</v>
      </c>
      <c r="I172" s="740" t="s">
        <v>728</v>
      </c>
      <c r="J172" s="740" t="s">
        <v>728</v>
      </c>
      <c r="K172" s="740" t="s">
        <v>728</v>
      </c>
      <c r="L172" s="529"/>
      <c r="M172" s="488">
        <v>1200</v>
      </c>
      <c r="N172" s="490">
        <v>850</v>
      </c>
    </row>
    <row r="173" spans="1:14" ht="21" thickBot="1">
      <c r="A173" s="395"/>
      <c r="B173" s="448">
        <v>64</v>
      </c>
      <c r="C173" s="450">
        <v>350</v>
      </c>
      <c r="D173" s="488" t="s">
        <v>728</v>
      </c>
      <c r="E173" s="488" t="s">
        <v>728</v>
      </c>
      <c r="F173" s="488" t="s">
        <v>728</v>
      </c>
      <c r="G173" s="488" t="s">
        <v>728</v>
      </c>
      <c r="H173" s="736" t="s">
        <v>728</v>
      </c>
      <c r="I173" s="740" t="s">
        <v>728</v>
      </c>
      <c r="J173" s="740" t="s">
        <v>728</v>
      </c>
      <c r="K173" s="740" t="s">
        <v>728</v>
      </c>
      <c r="L173" s="529"/>
      <c r="M173" s="484">
        <v>1350</v>
      </c>
      <c r="N173" s="491">
        <v>920</v>
      </c>
    </row>
    <row r="174" spans="1:14" ht="20.25">
      <c r="A174" s="395"/>
      <c r="B174" s="448">
        <v>64</v>
      </c>
      <c r="C174" s="450">
        <v>400</v>
      </c>
      <c r="D174" s="488" t="s">
        <v>728</v>
      </c>
      <c r="E174" s="488" t="s">
        <v>728</v>
      </c>
      <c r="F174" s="488" t="s">
        <v>728</v>
      </c>
      <c r="G174" s="488" t="s">
        <v>728</v>
      </c>
      <c r="H174" s="736" t="s">
        <v>728</v>
      </c>
      <c r="I174" s="740" t="s">
        <v>728</v>
      </c>
      <c r="J174" s="740" t="s">
        <v>728</v>
      </c>
      <c r="K174" s="740" t="s">
        <v>728</v>
      </c>
      <c r="L174" s="529"/>
      <c r="M174" s="488">
        <v>1500</v>
      </c>
      <c r="N174" s="490">
        <v>960</v>
      </c>
    </row>
    <row r="175" spans="1:14" ht="15.75">
      <c r="A175" s="393"/>
      <c r="B175" s="448">
        <v>64</v>
      </c>
      <c r="C175" s="450">
        <v>500</v>
      </c>
      <c r="D175" s="488" t="s">
        <v>728</v>
      </c>
      <c r="E175" s="488" t="s">
        <v>728</v>
      </c>
      <c r="F175" s="488" t="s">
        <v>728</v>
      </c>
      <c r="G175" s="488" t="s">
        <v>728</v>
      </c>
      <c r="H175" s="740" t="s">
        <v>728</v>
      </c>
      <c r="I175" s="740" t="s">
        <v>728</v>
      </c>
      <c r="J175" s="740" t="s">
        <v>728</v>
      </c>
      <c r="K175" s="740" t="s">
        <v>728</v>
      </c>
      <c r="L175" s="529"/>
      <c r="M175" s="488">
        <v>1720</v>
      </c>
      <c r="N175" s="490">
        <v>1150</v>
      </c>
    </row>
    <row r="176" spans="1:14" ht="15.75">
      <c r="A176" s="393"/>
      <c r="B176" s="448">
        <v>64</v>
      </c>
      <c r="C176" s="450">
        <v>700</v>
      </c>
      <c r="D176" s="488" t="s">
        <v>728</v>
      </c>
      <c r="E176" s="488" t="s">
        <v>728</v>
      </c>
      <c r="F176" s="488" t="s">
        <v>728</v>
      </c>
      <c r="G176" s="488" t="s">
        <v>728</v>
      </c>
      <c r="H176" s="740" t="s">
        <v>728</v>
      </c>
      <c r="I176" s="740" t="s">
        <v>728</v>
      </c>
      <c r="J176" s="740" t="s">
        <v>728</v>
      </c>
      <c r="K176" s="740" t="s">
        <v>728</v>
      </c>
      <c r="L176" s="529"/>
      <c r="M176" s="484">
        <v>6540</v>
      </c>
      <c r="N176" s="491">
        <v>1450</v>
      </c>
    </row>
    <row r="177" spans="1:14" ht="15.75">
      <c r="A177" s="393"/>
      <c r="B177" s="448">
        <v>64</v>
      </c>
      <c r="C177" s="450">
        <v>1000</v>
      </c>
      <c r="D177" s="488" t="s">
        <v>728</v>
      </c>
      <c r="E177" s="488" t="s">
        <v>728</v>
      </c>
      <c r="F177" s="488" t="s">
        <v>728</v>
      </c>
      <c r="G177" s="488" t="s">
        <v>728</v>
      </c>
      <c r="H177" s="740" t="s">
        <v>728</v>
      </c>
      <c r="I177" s="740" t="s">
        <v>728</v>
      </c>
      <c r="J177" s="740" t="s">
        <v>728</v>
      </c>
      <c r="K177" s="740" t="s">
        <v>728</v>
      </c>
      <c r="L177" s="529"/>
      <c r="M177" s="484">
        <v>17600</v>
      </c>
      <c r="N177" s="491">
        <v>1980</v>
      </c>
    </row>
    <row r="178" spans="1:14" ht="16.5" thickBot="1">
      <c r="A178" s="394"/>
      <c r="B178" s="451">
        <v>64</v>
      </c>
      <c r="C178" s="452">
        <v>1200</v>
      </c>
      <c r="D178" s="683" t="s">
        <v>728</v>
      </c>
      <c r="E178" s="683" t="s">
        <v>728</v>
      </c>
      <c r="F178" s="683" t="s">
        <v>728</v>
      </c>
      <c r="G178" s="683" t="s">
        <v>728</v>
      </c>
      <c r="H178" s="741" t="s">
        <v>728</v>
      </c>
      <c r="I178" s="741" t="s">
        <v>728</v>
      </c>
      <c r="J178" s="741" t="s">
        <v>728</v>
      </c>
      <c r="K178" s="741" t="s">
        <v>728</v>
      </c>
      <c r="L178" s="530"/>
      <c r="M178" s="485">
        <v>19850</v>
      </c>
      <c r="N178" s="492">
        <v>2240</v>
      </c>
    </row>
    <row r="179" spans="1:14" ht="17.25" customHeight="1" thickBot="1">
      <c r="A179" s="389"/>
      <c r="B179" s="443"/>
      <c r="C179" s="442"/>
      <c r="D179" s="411"/>
      <c r="E179" s="411"/>
      <c r="F179" s="411"/>
      <c r="G179" s="412"/>
      <c r="H179" s="411"/>
      <c r="I179" s="411"/>
      <c r="J179" s="424"/>
      <c r="K179" s="424"/>
      <c r="L179" s="424"/>
      <c r="M179" s="424"/>
      <c r="N179" s="424"/>
    </row>
    <row r="180" spans="1:14" ht="15" customHeight="1" thickBot="1">
      <c r="A180" s="391"/>
      <c r="B180" s="446">
        <v>40</v>
      </c>
      <c r="C180" s="447">
        <v>50</v>
      </c>
      <c r="D180" s="734">
        <v>26000</v>
      </c>
      <c r="E180" s="488">
        <f>D180*1.1</f>
        <v>28600.000000000004</v>
      </c>
      <c r="F180" s="735">
        <v>30000</v>
      </c>
      <c r="G180" s="488">
        <f aca="true" t="shared" si="38" ref="G180:G191">F180*1.1</f>
        <v>33000</v>
      </c>
      <c r="H180" s="736">
        <f>D180*1.4</f>
        <v>36400</v>
      </c>
      <c r="I180" s="737">
        <f>H180*1.1</f>
        <v>40040</v>
      </c>
      <c r="J180" s="737">
        <f aca="true" t="shared" si="39" ref="J180:J191">F180*1.4</f>
        <v>42000</v>
      </c>
      <c r="K180" s="737">
        <f aca="true" t="shared" si="40" ref="K180:K191">J180*1.1</f>
        <v>46200.00000000001</v>
      </c>
      <c r="L180" s="528"/>
      <c r="M180" s="481">
        <v>22</v>
      </c>
      <c r="N180" s="493">
        <v>250</v>
      </c>
    </row>
    <row r="181" spans="1:14" ht="16.5" thickBot="1">
      <c r="A181" s="393"/>
      <c r="B181" s="448">
        <v>40</v>
      </c>
      <c r="C181" s="449">
        <v>80</v>
      </c>
      <c r="D181" s="738">
        <v>45000</v>
      </c>
      <c r="E181" s="488">
        <f aca="true" t="shared" si="41" ref="E181:E191">D181*1.1</f>
        <v>49500.00000000001</v>
      </c>
      <c r="F181" s="739">
        <v>49000</v>
      </c>
      <c r="G181" s="488">
        <f t="shared" si="38"/>
        <v>53900.00000000001</v>
      </c>
      <c r="H181" s="736">
        <f aca="true" t="shared" si="42" ref="H181:H191">D181*1.4</f>
        <v>62999.99999999999</v>
      </c>
      <c r="I181" s="737">
        <f aca="true" t="shared" si="43" ref="I181:I191">H181*1.1</f>
        <v>69300</v>
      </c>
      <c r="J181" s="737">
        <f t="shared" si="39"/>
        <v>68600</v>
      </c>
      <c r="K181" s="737">
        <f t="shared" si="40"/>
        <v>75460</v>
      </c>
      <c r="L181" s="529"/>
      <c r="M181" s="482">
        <v>35</v>
      </c>
      <c r="N181" s="490">
        <v>283</v>
      </c>
    </row>
    <row r="182" spans="1:14" ht="16.5" thickBot="1">
      <c r="A182" s="393"/>
      <c r="B182" s="448">
        <v>40</v>
      </c>
      <c r="C182" s="449">
        <v>100</v>
      </c>
      <c r="D182" s="738">
        <v>65000</v>
      </c>
      <c r="E182" s="488">
        <f t="shared" si="41"/>
        <v>71500</v>
      </c>
      <c r="F182" s="739">
        <v>69000</v>
      </c>
      <c r="G182" s="488">
        <f t="shared" si="38"/>
        <v>75900</v>
      </c>
      <c r="H182" s="736">
        <f t="shared" si="42"/>
        <v>91000</v>
      </c>
      <c r="I182" s="737">
        <f t="shared" si="43"/>
        <v>100100.00000000001</v>
      </c>
      <c r="J182" s="737">
        <f t="shared" si="39"/>
        <v>96600</v>
      </c>
      <c r="K182" s="737">
        <f t="shared" si="40"/>
        <v>106260.00000000001</v>
      </c>
      <c r="L182" s="529"/>
      <c r="M182" s="482">
        <v>58.5</v>
      </c>
      <c r="N182" s="490">
        <v>350</v>
      </c>
    </row>
    <row r="183" spans="1:14" ht="21" thickBot="1">
      <c r="A183" s="395" t="s">
        <v>226</v>
      </c>
      <c r="B183" s="448">
        <v>40</v>
      </c>
      <c r="C183" s="449">
        <v>125</v>
      </c>
      <c r="D183" s="739">
        <v>98000</v>
      </c>
      <c r="E183" s="488">
        <f t="shared" si="41"/>
        <v>107800.00000000001</v>
      </c>
      <c r="F183" s="739">
        <v>104000</v>
      </c>
      <c r="G183" s="488">
        <f t="shared" si="38"/>
        <v>114400.00000000001</v>
      </c>
      <c r="H183" s="736">
        <f t="shared" si="42"/>
        <v>137200</v>
      </c>
      <c r="I183" s="737">
        <f t="shared" si="43"/>
        <v>150920</v>
      </c>
      <c r="J183" s="737">
        <f t="shared" si="39"/>
        <v>145600</v>
      </c>
      <c r="K183" s="737">
        <f t="shared" si="40"/>
        <v>160160</v>
      </c>
      <c r="L183" s="529"/>
      <c r="M183" s="482">
        <v>72</v>
      </c>
      <c r="N183" s="494">
        <v>380</v>
      </c>
    </row>
    <row r="184" spans="1:14" ht="21" thickBot="1">
      <c r="A184" s="395" t="s">
        <v>227</v>
      </c>
      <c r="B184" s="448">
        <v>40</v>
      </c>
      <c r="C184" s="450">
        <v>150</v>
      </c>
      <c r="D184" s="738">
        <v>145000</v>
      </c>
      <c r="E184" s="488">
        <f t="shared" si="41"/>
        <v>159500</v>
      </c>
      <c r="F184" s="739">
        <v>155000</v>
      </c>
      <c r="G184" s="488">
        <f t="shared" si="38"/>
        <v>170500</v>
      </c>
      <c r="H184" s="736">
        <f t="shared" si="42"/>
        <v>203000</v>
      </c>
      <c r="I184" s="737">
        <f t="shared" si="43"/>
        <v>223300.00000000003</v>
      </c>
      <c r="J184" s="737">
        <f t="shared" si="39"/>
        <v>217000</v>
      </c>
      <c r="K184" s="737">
        <f t="shared" si="40"/>
        <v>238700.00000000003</v>
      </c>
      <c r="L184" s="529"/>
      <c r="M184" s="482">
        <v>105</v>
      </c>
      <c r="N184" s="490">
        <v>403</v>
      </c>
    </row>
    <row r="185" spans="1:14" ht="15.75" customHeight="1" thickBot="1">
      <c r="A185" s="395"/>
      <c r="B185" s="448">
        <v>40</v>
      </c>
      <c r="C185" s="450">
        <v>200</v>
      </c>
      <c r="D185" s="738">
        <v>215000</v>
      </c>
      <c r="E185" s="488">
        <f t="shared" si="41"/>
        <v>236500.00000000003</v>
      </c>
      <c r="F185" s="739">
        <v>235000</v>
      </c>
      <c r="G185" s="488">
        <f t="shared" si="38"/>
        <v>258500.00000000003</v>
      </c>
      <c r="H185" s="736">
        <f t="shared" si="42"/>
        <v>301000</v>
      </c>
      <c r="I185" s="737">
        <f t="shared" si="43"/>
        <v>331100</v>
      </c>
      <c r="J185" s="737">
        <f t="shared" si="39"/>
        <v>329000</v>
      </c>
      <c r="K185" s="737">
        <f t="shared" si="40"/>
        <v>361900.00000000006</v>
      </c>
      <c r="L185" s="529"/>
      <c r="M185" s="482">
        <v>291</v>
      </c>
      <c r="N185" s="490">
        <v>450</v>
      </c>
    </row>
    <row r="186" spans="1:14" ht="21" thickBot="1">
      <c r="A186" s="395"/>
      <c r="B186" s="448">
        <v>40</v>
      </c>
      <c r="C186" s="450">
        <v>250</v>
      </c>
      <c r="D186" s="738">
        <v>350000</v>
      </c>
      <c r="E186" s="488">
        <f t="shared" si="41"/>
        <v>385000.00000000006</v>
      </c>
      <c r="F186" s="739">
        <v>370000</v>
      </c>
      <c r="G186" s="488">
        <f t="shared" si="38"/>
        <v>407000.00000000006</v>
      </c>
      <c r="H186" s="736">
        <f t="shared" si="42"/>
        <v>489999.99999999994</v>
      </c>
      <c r="I186" s="737">
        <f t="shared" si="43"/>
        <v>539000</v>
      </c>
      <c r="J186" s="737">
        <f t="shared" si="39"/>
        <v>517999.99999999994</v>
      </c>
      <c r="K186" s="737">
        <f t="shared" si="40"/>
        <v>569800</v>
      </c>
      <c r="L186" s="529"/>
      <c r="M186" s="482">
        <v>405</v>
      </c>
      <c r="N186" s="490">
        <v>650</v>
      </c>
    </row>
    <row r="187" spans="1:14" ht="16.5" thickBot="1">
      <c r="A187" s="393"/>
      <c r="B187" s="448">
        <v>40</v>
      </c>
      <c r="C187" s="450">
        <v>300</v>
      </c>
      <c r="D187" s="739">
        <v>380000</v>
      </c>
      <c r="E187" s="488">
        <f t="shared" si="41"/>
        <v>418000.00000000006</v>
      </c>
      <c r="F187" s="739">
        <v>390000</v>
      </c>
      <c r="G187" s="488">
        <f t="shared" si="38"/>
        <v>429000.00000000006</v>
      </c>
      <c r="H187" s="736">
        <f t="shared" si="42"/>
        <v>532000</v>
      </c>
      <c r="I187" s="737">
        <f t="shared" si="43"/>
        <v>585200</v>
      </c>
      <c r="J187" s="737">
        <f t="shared" si="39"/>
        <v>546000</v>
      </c>
      <c r="K187" s="737">
        <f t="shared" si="40"/>
        <v>600600</v>
      </c>
      <c r="L187" s="529"/>
      <c r="M187" s="482">
        <v>494</v>
      </c>
      <c r="N187" s="490">
        <v>502</v>
      </c>
    </row>
    <row r="188" spans="1:14" ht="16.5" thickBot="1">
      <c r="A188" s="392"/>
      <c r="B188" s="448">
        <v>40</v>
      </c>
      <c r="C188" s="450">
        <v>350</v>
      </c>
      <c r="D188" s="739">
        <v>770000</v>
      </c>
      <c r="E188" s="488">
        <f t="shared" si="41"/>
        <v>847000.0000000001</v>
      </c>
      <c r="F188" s="739">
        <v>410000</v>
      </c>
      <c r="G188" s="488">
        <f t="shared" si="38"/>
        <v>451000.00000000006</v>
      </c>
      <c r="H188" s="736">
        <f t="shared" si="42"/>
        <v>1078000</v>
      </c>
      <c r="I188" s="737">
        <f t="shared" si="43"/>
        <v>1185800</v>
      </c>
      <c r="J188" s="737">
        <f t="shared" si="39"/>
        <v>574000</v>
      </c>
      <c r="K188" s="737">
        <f t="shared" si="40"/>
        <v>631400</v>
      </c>
      <c r="L188" s="529"/>
      <c r="M188" s="482">
        <v>635</v>
      </c>
      <c r="N188" s="494">
        <v>550</v>
      </c>
    </row>
    <row r="189" spans="1:14" ht="15.75" customHeight="1" thickBot="1">
      <c r="A189" s="392"/>
      <c r="B189" s="448">
        <v>40</v>
      </c>
      <c r="C189" s="450">
        <v>400</v>
      </c>
      <c r="D189" s="488">
        <v>850000</v>
      </c>
      <c r="E189" s="488">
        <f t="shared" si="41"/>
        <v>935000.0000000001</v>
      </c>
      <c r="F189" s="488">
        <v>830000</v>
      </c>
      <c r="G189" s="488">
        <f t="shared" si="38"/>
        <v>913000.0000000001</v>
      </c>
      <c r="H189" s="736">
        <f t="shared" si="42"/>
        <v>1190000</v>
      </c>
      <c r="I189" s="737">
        <f t="shared" si="43"/>
        <v>1309000</v>
      </c>
      <c r="J189" s="737">
        <f t="shared" si="39"/>
        <v>1162000</v>
      </c>
      <c r="K189" s="737">
        <f t="shared" si="40"/>
        <v>1278200</v>
      </c>
      <c r="L189" s="529"/>
      <c r="M189" s="482">
        <v>1050</v>
      </c>
      <c r="N189" s="490">
        <v>980</v>
      </c>
    </row>
    <row r="190" spans="1:14" ht="15.75" customHeight="1" thickBot="1">
      <c r="A190" s="392"/>
      <c r="B190" s="448">
        <v>40</v>
      </c>
      <c r="C190" s="450">
        <v>500</v>
      </c>
      <c r="D190" s="488">
        <v>1530000</v>
      </c>
      <c r="E190" s="488">
        <f t="shared" si="41"/>
        <v>1683000.0000000002</v>
      </c>
      <c r="F190" s="488">
        <v>1500000</v>
      </c>
      <c r="G190" s="488">
        <f t="shared" si="38"/>
        <v>1650000.0000000002</v>
      </c>
      <c r="H190" s="736">
        <f t="shared" si="42"/>
        <v>2142000</v>
      </c>
      <c r="I190" s="737">
        <f t="shared" si="43"/>
        <v>2356200</v>
      </c>
      <c r="J190" s="737">
        <f t="shared" si="39"/>
        <v>2100000</v>
      </c>
      <c r="K190" s="737">
        <f t="shared" si="40"/>
        <v>2310000</v>
      </c>
      <c r="L190" s="529"/>
      <c r="M190" s="482">
        <v>1700</v>
      </c>
      <c r="N190" s="490">
        <v>1150</v>
      </c>
    </row>
    <row r="191" spans="1:14" ht="15.75">
      <c r="A191" s="392"/>
      <c r="B191" s="448">
        <v>40</v>
      </c>
      <c r="C191" s="450">
        <v>600</v>
      </c>
      <c r="D191" s="488">
        <v>3130000</v>
      </c>
      <c r="E191" s="488">
        <f t="shared" si="41"/>
        <v>3443000.0000000005</v>
      </c>
      <c r="F191" s="488">
        <v>3100000</v>
      </c>
      <c r="G191" s="488">
        <f t="shared" si="38"/>
        <v>3410000.0000000005</v>
      </c>
      <c r="H191" s="736">
        <f t="shared" si="42"/>
        <v>4382000</v>
      </c>
      <c r="I191" s="737">
        <f t="shared" si="43"/>
        <v>4820200</v>
      </c>
      <c r="J191" s="737">
        <f t="shared" si="39"/>
        <v>4340000</v>
      </c>
      <c r="K191" s="737">
        <f t="shared" si="40"/>
        <v>4774000</v>
      </c>
      <c r="L191" s="529"/>
      <c r="M191" s="484">
        <v>3800</v>
      </c>
      <c r="N191" s="491">
        <v>1220</v>
      </c>
    </row>
    <row r="192" spans="1:14" ht="15" customHeight="1">
      <c r="A192" s="392"/>
      <c r="B192" s="448">
        <v>40</v>
      </c>
      <c r="C192" s="450">
        <v>700</v>
      </c>
      <c r="D192" s="488" t="s">
        <v>728</v>
      </c>
      <c r="E192" s="488" t="s">
        <v>728</v>
      </c>
      <c r="F192" s="488" t="s">
        <v>728</v>
      </c>
      <c r="G192" s="488" t="s">
        <v>728</v>
      </c>
      <c r="H192" s="740" t="s">
        <v>728</v>
      </c>
      <c r="I192" s="740" t="s">
        <v>728</v>
      </c>
      <c r="J192" s="740" t="s">
        <v>728</v>
      </c>
      <c r="K192" s="740" t="s">
        <v>728</v>
      </c>
      <c r="L192" s="529"/>
      <c r="M192" s="484">
        <v>5900</v>
      </c>
      <c r="N192" s="491">
        <v>1450</v>
      </c>
    </row>
    <row r="193" spans="1:14" ht="16.5" thickBot="1">
      <c r="A193" s="396"/>
      <c r="B193" s="451">
        <v>40</v>
      </c>
      <c r="C193" s="452">
        <v>800</v>
      </c>
      <c r="D193" s="683" t="s">
        <v>728</v>
      </c>
      <c r="E193" s="683" t="s">
        <v>728</v>
      </c>
      <c r="F193" s="683" t="s">
        <v>728</v>
      </c>
      <c r="G193" s="683" t="s">
        <v>728</v>
      </c>
      <c r="H193" s="741" t="s">
        <v>728</v>
      </c>
      <c r="I193" s="741" t="s">
        <v>728</v>
      </c>
      <c r="J193" s="741" t="s">
        <v>728</v>
      </c>
      <c r="K193" s="741" t="s">
        <v>728</v>
      </c>
      <c r="L193" s="530"/>
      <c r="M193" s="485">
        <v>9800</v>
      </c>
      <c r="N193" s="492">
        <v>1820</v>
      </c>
    </row>
    <row r="194" spans="2:14" ht="16.5" thickBot="1">
      <c r="B194" s="445"/>
      <c r="C194" s="445"/>
      <c r="D194" s="425"/>
      <c r="E194" s="425"/>
      <c r="F194" s="425"/>
      <c r="G194" s="426"/>
      <c r="H194" s="425"/>
      <c r="I194" s="425"/>
      <c r="J194" s="425"/>
      <c r="K194" s="426"/>
      <c r="L194" s="424"/>
      <c r="M194" s="424"/>
      <c r="N194" s="424"/>
    </row>
    <row r="195" spans="1:14" ht="20.25" customHeight="1">
      <c r="A195" s="516"/>
      <c r="B195" s="760" t="s">
        <v>1135</v>
      </c>
      <c r="C195" s="796" t="s">
        <v>8</v>
      </c>
      <c r="D195" s="781" t="s">
        <v>232</v>
      </c>
      <c r="E195" s="781"/>
      <c r="F195" s="781"/>
      <c r="G195" s="781"/>
      <c r="H195" s="782" t="s">
        <v>234</v>
      </c>
      <c r="I195" s="782"/>
      <c r="J195" s="782"/>
      <c r="K195" s="782"/>
      <c r="L195" s="522"/>
      <c r="M195" s="523"/>
      <c r="N195" s="763" t="s">
        <v>203</v>
      </c>
    </row>
    <row r="196" spans="1:14" ht="15" customHeight="1">
      <c r="A196" s="517"/>
      <c r="B196" s="761"/>
      <c r="C196" s="797"/>
      <c r="D196" s="769" t="s">
        <v>189</v>
      </c>
      <c r="E196" s="769"/>
      <c r="F196" s="769" t="s">
        <v>804</v>
      </c>
      <c r="G196" s="769"/>
      <c r="H196" s="770" t="s">
        <v>189</v>
      </c>
      <c r="I196" s="770"/>
      <c r="J196" s="770" t="s">
        <v>804</v>
      </c>
      <c r="K196" s="770"/>
      <c r="L196" s="520"/>
      <c r="M196" s="521" t="s">
        <v>1133</v>
      </c>
      <c r="N196" s="764"/>
    </row>
    <row r="197" spans="1:14" ht="15">
      <c r="A197" s="517" t="s">
        <v>184</v>
      </c>
      <c r="B197" s="761"/>
      <c r="C197" s="797"/>
      <c r="D197" s="479" t="s">
        <v>193</v>
      </c>
      <c r="E197" s="479" t="s">
        <v>194</v>
      </c>
      <c r="F197" s="479" t="s">
        <v>193</v>
      </c>
      <c r="G197" s="479" t="s">
        <v>194</v>
      </c>
      <c r="H197" s="478" t="s">
        <v>193</v>
      </c>
      <c r="I197" s="478" t="s">
        <v>194</v>
      </c>
      <c r="J197" s="478" t="s">
        <v>193</v>
      </c>
      <c r="K197" s="478" t="s">
        <v>194</v>
      </c>
      <c r="L197" s="520"/>
      <c r="M197" s="519"/>
      <c r="N197" s="764"/>
    </row>
    <row r="198" spans="1:14" ht="18" customHeight="1" thickBot="1">
      <c r="A198" s="518"/>
      <c r="B198" s="762"/>
      <c r="C198" s="798"/>
      <c r="D198" s="524" t="s">
        <v>197</v>
      </c>
      <c r="E198" s="524" t="s">
        <v>198</v>
      </c>
      <c r="F198" s="524" t="s">
        <v>197</v>
      </c>
      <c r="G198" s="524" t="s">
        <v>198</v>
      </c>
      <c r="H198" s="525" t="s">
        <v>197</v>
      </c>
      <c r="I198" s="525" t="s">
        <v>198</v>
      </c>
      <c r="J198" s="525" t="s">
        <v>197</v>
      </c>
      <c r="K198" s="525" t="s">
        <v>198</v>
      </c>
      <c r="L198" s="526"/>
      <c r="M198" s="527"/>
      <c r="N198" s="765"/>
    </row>
    <row r="199" spans="2:14" ht="15" customHeight="1" thickBot="1">
      <c r="B199" s="445"/>
      <c r="C199" s="445"/>
      <c r="D199" s="425"/>
      <c r="E199" s="425"/>
      <c r="F199" s="425"/>
      <c r="G199" s="426"/>
      <c r="H199" s="425"/>
      <c r="I199" s="425"/>
      <c r="J199" s="425"/>
      <c r="K199" s="426"/>
      <c r="L199" s="424"/>
      <c r="M199" s="424"/>
      <c r="N199" s="424"/>
    </row>
    <row r="200" spans="1:14" ht="17.25" customHeight="1" thickBot="1">
      <c r="A200" s="397"/>
      <c r="B200" s="446">
        <v>25</v>
      </c>
      <c r="C200" s="447">
        <v>50</v>
      </c>
      <c r="D200" s="734">
        <v>19000</v>
      </c>
      <c r="E200" s="686">
        <f>D200*1.1</f>
        <v>20900</v>
      </c>
      <c r="F200" s="735">
        <v>24000</v>
      </c>
      <c r="G200" s="686">
        <f aca="true" t="shared" si="44" ref="G200:G211">F200*1.1</f>
        <v>26400.000000000004</v>
      </c>
      <c r="H200" s="736">
        <f>D200*1.4</f>
        <v>26600</v>
      </c>
      <c r="I200" s="737">
        <f>H200*1.1</f>
        <v>29260.000000000004</v>
      </c>
      <c r="J200" s="737">
        <f>F200*1.4</f>
        <v>33600</v>
      </c>
      <c r="K200" s="737">
        <f aca="true" t="shared" si="45" ref="K200:K211">J200*1.1</f>
        <v>36960</v>
      </c>
      <c r="L200" s="528"/>
      <c r="M200" s="480">
        <v>21</v>
      </c>
      <c r="N200" s="487">
        <v>250</v>
      </c>
    </row>
    <row r="201" spans="1:14" ht="16.5" thickBot="1">
      <c r="A201" s="392"/>
      <c r="B201" s="448">
        <v>25</v>
      </c>
      <c r="C201" s="449">
        <v>80</v>
      </c>
      <c r="D201" s="738">
        <v>30000</v>
      </c>
      <c r="E201" s="686">
        <f aca="true" t="shared" si="46" ref="E201:E211">D201*1.1</f>
        <v>33000</v>
      </c>
      <c r="F201" s="739">
        <v>35000</v>
      </c>
      <c r="G201" s="686">
        <f t="shared" si="44"/>
        <v>38500</v>
      </c>
      <c r="H201" s="736">
        <f aca="true" t="shared" si="47" ref="H201:H211">D201*1.4</f>
        <v>42000</v>
      </c>
      <c r="I201" s="737">
        <f aca="true" t="shared" si="48" ref="I201:I211">H201*1.1</f>
        <v>46200.00000000001</v>
      </c>
      <c r="J201" s="737">
        <f aca="true" t="shared" si="49" ref="J201:J211">F201*1.4</f>
        <v>49000</v>
      </c>
      <c r="K201" s="737">
        <f t="shared" si="45"/>
        <v>53900.00000000001</v>
      </c>
      <c r="L201" s="529"/>
      <c r="M201" s="484">
        <v>33</v>
      </c>
      <c r="N201" s="489">
        <v>283</v>
      </c>
    </row>
    <row r="202" spans="1:14" ht="16.5" thickBot="1">
      <c r="A202" s="392"/>
      <c r="B202" s="448">
        <v>25</v>
      </c>
      <c r="C202" s="449">
        <v>100</v>
      </c>
      <c r="D202" s="738">
        <v>40000</v>
      </c>
      <c r="E202" s="686">
        <f t="shared" si="46"/>
        <v>44000</v>
      </c>
      <c r="F202" s="739">
        <v>45000</v>
      </c>
      <c r="G202" s="686">
        <f t="shared" si="44"/>
        <v>49500.00000000001</v>
      </c>
      <c r="H202" s="736">
        <f t="shared" si="47"/>
        <v>56000</v>
      </c>
      <c r="I202" s="737">
        <f t="shared" si="48"/>
        <v>61600.00000000001</v>
      </c>
      <c r="J202" s="737">
        <f t="shared" si="49"/>
        <v>62999.99999999999</v>
      </c>
      <c r="K202" s="737">
        <f t="shared" si="45"/>
        <v>69300</v>
      </c>
      <c r="L202" s="529"/>
      <c r="M202" s="484">
        <v>38</v>
      </c>
      <c r="N202" s="489">
        <v>305</v>
      </c>
    </row>
    <row r="203" spans="1:14" ht="21" thickBot="1">
      <c r="A203" s="395" t="s">
        <v>228</v>
      </c>
      <c r="B203" s="448">
        <v>25</v>
      </c>
      <c r="C203" s="449">
        <v>125</v>
      </c>
      <c r="D203" s="739">
        <v>60000</v>
      </c>
      <c r="E203" s="686">
        <f t="shared" si="46"/>
        <v>66000</v>
      </c>
      <c r="F203" s="739">
        <v>65000</v>
      </c>
      <c r="G203" s="686">
        <f t="shared" si="44"/>
        <v>71500</v>
      </c>
      <c r="H203" s="736">
        <f t="shared" si="47"/>
        <v>84000</v>
      </c>
      <c r="I203" s="737">
        <f t="shared" si="48"/>
        <v>92400.00000000001</v>
      </c>
      <c r="J203" s="737">
        <f t="shared" si="49"/>
        <v>91000</v>
      </c>
      <c r="K203" s="737">
        <f t="shared" si="45"/>
        <v>100100.00000000001</v>
      </c>
      <c r="L203" s="529"/>
      <c r="M203" s="484">
        <v>55</v>
      </c>
      <c r="N203" s="491">
        <v>350</v>
      </c>
    </row>
    <row r="204" spans="1:15" ht="14.25" customHeight="1" thickBot="1">
      <c r="A204" s="395" t="s">
        <v>229</v>
      </c>
      <c r="B204" s="448">
        <v>25</v>
      </c>
      <c r="C204" s="450">
        <v>150</v>
      </c>
      <c r="D204" s="738">
        <v>80000</v>
      </c>
      <c r="E204" s="686">
        <f t="shared" si="46"/>
        <v>88000</v>
      </c>
      <c r="F204" s="739">
        <v>85000</v>
      </c>
      <c r="G204" s="686">
        <f t="shared" si="44"/>
        <v>93500.00000000001</v>
      </c>
      <c r="H204" s="736">
        <f t="shared" si="47"/>
        <v>112000</v>
      </c>
      <c r="I204" s="737">
        <f t="shared" si="48"/>
        <v>123200.00000000001</v>
      </c>
      <c r="J204" s="737">
        <f t="shared" si="49"/>
        <v>118999.99999999999</v>
      </c>
      <c r="K204" s="737">
        <f t="shared" si="45"/>
        <v>130900</v>
      </c>
      <c r="L204" s="529"/>
      <c r="M204" s="484">
        <v>104</v>
      </c>
      <c r="N204" s="489">
        <v>403</v>
      </c>
      <c r="O204" s="8"/>
    </row>
    <row r="205" spans="1:14" ht="15" customHeight="1" thickBot="1">
      <c r="A205" s="395"/>
      <c r="B205" s="448">
        <v>25</v>
      </c>
      <c r="C205" s="450">
        <v>200</v>
      </c>
      <c r="D205" s="738">
        <v>123000</v>
      </c>
      <c r="E205" s="686">
        <f t="shared" si="46"/>
        <v>135300</v>
      </c>
      <c r="F205" s="739">
        <v>135000</v>
      </c>
      <c r="G205" s="686">
        <f t="shared" si="44"/>
        <v>148500</v>
      </c>
      <c r="H205" s="736">
        <f t="shared" si="47"/>
        <v>172200</v>
      </c>
      <c r="I205" s="737">
        <f t="shared" si="48"/>
        <v>189420.00000000003</v>
      </c>
      <c r="J205" s="737">
        <f t="shared" si="49"/>
        <v>189000</v>
      </c>
      <c r="K205" s="737">
        <f t="shared" si="45"/>
        <v>207900.00000000003</v>
      </c>
      <c r="L205" s="529"/>
      <c r="M205" s="504">
        <v>137</v>
      </c>
      <c r="N205" s="505">
        <v>420</v>
      </c>
    </row>
    <row r="206" spans="1:14" ht="16.5" thickBot="1">
      <c r="A206" s="392"/>
      <c r="B206" s="448">
        <v>25</v>
      </c>
      <c r="C206" s="450">
        <v>250</v>
      </c>
      <c r="D206" s="738">
        <v>210000</v>
      </c>
      <c r="E206" s="686">
        <f t="shared" si="46"/>
        <v>231000.00000000003</v>
      </c>
      <c r="F206" s="739">
        <v>225000</v>
      </c>
      <c r="G206" s="686">
        <f t="shared" si="44"/>
        <v>247500.00000000003</v>
      </c>
      <c r="H206" s="736">
        <f t="shared" si="47"/>
        <v>294000</v>
      </c>
      <c r="I206" s="737">
        <f t="shared" si="48"/>
        <v>323400</v>
      </c>
      <c r="J206" s="737">
        <f t="shared" si="49"/>
        <v>315000</v>
      </c>
      <c r="K206" s="737">
        <f t="shared" si="45"/>
        <v>346500</v>
      </c>
      <c r="L206" s="529"/>
      <c r="M206" s="504">
        <v>280</v>
      </c>
      <c r="N206" s="505">
        <v>457</v>
      </c>
    </row>
    <row r="207" spans="1:14" ht="16.5" thickBot="1">
      <c r="A207" s="392"/>
      <c r="B207" s="448">
        <v>25</v>
      </c>
      <c r="C207" s="450">
        <v>300</v>
      </c>
      <c r="D207" s="739">
        <v>300000</v>
      </c>
      <c r="E207" s="686">
        <f t="shared" si="46"/>
        <v>330000</v>
      </c>
      <c r="F207" s="739">
        <v>325000</v>
      </c>
      <c r="G207" s="686">
        <f t="shared" si="44"/>
        <v>357500</v>
      </c>
      <c r="H207" s="736">
        <f t="shared" si="47"/>
        <v>420000</v>
      </c>
      <c r="I207" s="737">
        <f t="shared" si="48"/>
        <v>462000.00000000006</v>
      </c>
      <c r="J207" s="737">
        <f t="shared" si="49"/>
        <v>455000</v>
      </c>
      <c r="K207" s="737">
        <f t="shared" si="45"/>
        <v>500500.00000000006</v>
      </c>
      <c r="L207" s="529"/>
      <c r="M207" s="504">
        <v>350</v>
      </c>
      <c r="N207" s="505">
        <v>500</v>
      </c>
    </row>
    <row r="208" spans="1:14" ht="16.5" thickBot="1">
      <c r="A208" s="392"/>
      <c r="B208" s="448">
        <v>25</v>
      </c>
      <c r="C208" s="450">
        <v>350</v>
      </c>
      <c r="D208" s="739">
        <v>470000</v>
      </c>
      <c r="E208" s="686">
        <f t="shared" si="46"/>
        <v>517000.00000000006</v>
      </c>
      <c r="F208" s="739">
        <v>500000</v>
      </c>
      <c r="G208" s="686">
        <f t="shared" si="44"/>
        <v>550000</v>
      </c>
      <c r="H208" s="736">
        <f t="shared" si="47"/>
        <v>658000</v>
      </c>
      <c r="I208" s="737">
        <f t="shared" si="48"/>
        <v>723800.0000000001</v>
      </c>
      <c r="J208" s="737">
        <f t="shared" si="49"/>
        <v>700000</v>
      </c>
      <c r="K208" s="737">
        <f t="shared" si="45"/>
        <v>770000.0000000001</v>
      </c>
      <c r="L208" s="529"/>
      <c r="M208" s="484">
        <v>480</v>
      </c>
      <c r="N208" s="491">
        <v>550</v>
      </c>
    </row>
    <row r="209" spans="1:14" ht="16.5" thickBot="1">
      <c r="A209" s="392"/>
      <c r="B209" s="448">
        <v>25</v>
      </c>
      <c r="C209" s="450">
        <v>400</v>
      </c>
      <c r="D209" s="488">
        <v>600000</v>
      </c>
      <c r="E209" s="686">
        <f t="shared" si="46"/>
        <v>660000</v>
      </c>
      <c r="F209" s="488">
        <v>600000</v>
      </c>
      <c r="G209" s="686">
        <f t="shared" si="44"/>
        <v>660000</v>
      </c>
      <c r="H209" s="736">
        <f t="shared" si="47"/>
        <v>840000</v>
      </c>
      <c r="I209" s="737">
        <f t="shared" si="48"/>
        <v>924000.0000000001</v>
      </c>
      <c r="J209" s="737">
        <f t="shared" si="49"/>
        <v>840000</v>
      </c>
      <c r="K209" s="737">
        <f t="shared" si="45"/>
        <v>924000.0000000001</v>
      </c>
      <c r="L209" s="529"/>
      <c r="M209" s="504">
        <v>750</v>
      </c>
      <c r="N209" s="505">
        <v>600</v>
      </c>
    </row>
    <row r="210" spans="1:14" ht="15.75" customHeight="1" thickBot="1">
      <c r="A210" s="392"/>
      <c r="B210" s="448">
        <v>25</v>
      </c>
      <c r="C210" s="450">
        <v>500</v>
      </c>
      <c r="D210" s="488">
        <v>1030000</v>
      </c>
      <c r="E210" s="686">
        <f t="shared" si="46"/>
        <v>1133000</v>
      </c>
      <c r="F210" s="488">
        <v>1000000</v>
      </c>
      <c r="G210" s="686">
        <f t="shared" si="44"/>
        <v>1100000</v>
      </c>
      <c r="H210" s="736">
        <f t="shared" si="47"/>
        <v>1442000</v>
      </c>
      <c r="I210" s="737">
        <f t="shared" si="48"/>
        <v>1586200.0000000002</v>
      </c>
      <c r="J210" s="737">
        <f t="shared" si="49"/>
        <v>1400000</v>
      </c>
      <c r="K210" s="737">
        <f t="shared" si="45"/>
        <v>1540000.0000000002</v>
      </c>
      <c r="L210" s="529"/>
      <c r="M210" s="504">
        <v>1340</v>
      </c>
      <c r="N210" s="505">
        <v>700</v>
      </c>
    </row>
    <row r="211" spans="1:14" ht="15.75" customHeight="1">
      <c r="A211" s="392"/>
      <c r="B211" s="448">
        <v>25</v>
      </c>
      <c r="C211" s="450">
        <v>600</v>
      </c>
      <c r="D211" s="488">
        <v>1230000</v>
      </c>
      <c r="E211" s="686">
        <f t="shared" si="46"/>
        <v>1353000</v>
      </c>
      <c r="F211" s="488">
        <v>1200000</v>
      </c>
      <c r="G211" s="686">
        <f t="shared" si="44"/>
        <v>1320000</v>
      </c>
      <c r="H211" s="736">
        <f t="shared" si="47"/>
        <v>1722000</v>
      </c>
      <c r="I211" s="737">
        <f t="shared" si="48"/>
        <v>1894200.0000000002</v>
      </c>
      <c r="J211" s="737">
        <f t="shared" si="49"/>
        <v>1680000</v>
      </c>
      <c r="K211" s="737">
        <f t="shared" si="45"/>
        <v>1848000.0000000002</v>
      </c>
      <c r="L211" s="529"/>
      <c r="M211" s="484">
        <v>2300</v>
      </c>
      <c r="N211" s="489">
        <v>800</v>
      </c>
    </row>
    <row r="212" spans="1:14" ht="15" customHeight="1">
      <c r="A212" s="392"/>
      <c r="B212" s="448">
        <v>25</v>
      </c>
      <c r="C212" s="450">
        <v>700</v>
      </c>
      <c r="D212" s="488" t="s">
        <v>728</v>
      </c>
      <c r="E212" s="488" t="s">
        <v>728</v>
      </c>
      <c r="F212" s="488" t="s">
        <v>728</v>
      </c>
      <c r="G212" s="488" t="s">
        <v>728</v>
      </c>
      <c r="H212" s="740" t="s">
        <v>728</v>
      </c>
      <c r="I212" s="740" t="s">
        <v>728</v>
      </c>
      <c r="J212" s="740" t="s">
        <v>728</v>
      </c>
      <c r="K212" s="740" t="s">
        <v>728</v>
      </c>
      <c r="L212" s="529"/>
      <c r="M212" s="484">
        <v>2800</v>
      </c>
      <c r="N212" s="491">
        <v>900</v>
      </c>
    </row>
    <row r="213" spans="1:14" ht="15.75">
      <c r="A213" s="392"/>
      <c r="B213" s="448">
        <v>25</v>
      </c>
      <c r="C213" s="450">
        <v>800</v>
      </c>
      <c r="D213" s="488" t="s">
        <v>728</v>
      </c>
      <c r="E213" s="488" t="s">
        <v>728</v>
      </c>
      <c r="F213" s="488" t="s">
        <v>728</v>
      </c>
      <c r="G213" s="488" t="s">
        <v>728</v>
      </c>
      <c r="H213" s="740" t="s">
        <v>728</v>
      </c>
      <c r="I213" s="740" t="s">
        <v>728</v>
      </c>
      <c r="J213" s="740" t="s">
        <v>728</v>
      </c>
      <c r="K213" s="740" t="s">
        <v>728</v>
      </c>
      <c r="L213" s="529"/>
      <c r="M213" s="484">
        <v>3800</v>
      </c>
      <c r="N213" s="489">
        <v>1000</v>
      </c>
    </row>
    <row r="214" spans="1:14" ht="15.75">
      <c r="A214" s="392"/>
      <c r="B214" s="448">
        <v>25</v>
      </c>
      <c r="C214" s="450">
        <v>1000</v>
      </c>
      <c r="D214" s="488" t="s">
        <v>728</v>
      </c>
      <c r="E214" s="488" t="s">
        <v>728</v>
      </c>
      <c r="F214" s="488" t="s">
        <v>728</v>
      </c>
      <c r="G214" s="488" t="s">
        <v>728</v>
      </c>
      <c r="H214" s="740" t="s">
        <v>728</v>
      </c>
      <c r="I214" s="740" t="s">
        <v>728</v>
      </c>
      <c r="J214" s="740" t="s">
        <v>728</v>
      </c>
      <c r="K214" s="740" t="s">
        <v>728</v>
      </c>
      <c r="L214" s="529"/>
      <c r="M214" s="484">
        <v>5500</v>
      </c>
      <c r="N214" s="489">
        <v>1200</v>
      </c>
    </row>
    <row r="215" spans="1:14" ht="16.5" thickBot="1">
      <c r="A215" s="396"/>
      <c r="B215" s="451">
        <v>25</v>
      </c>
      <c r="C215" s="452">
        <v>1200</v>
      </c>
      <c r="D215" s="683" t="s">
        <v>728</v>
      </c>
      <c r="E215" s="683" t="s">
        <v>728</v>
      </c>
      <c r="F215" s="683" t="s">
        <v>728</v>
      </c>
      <c r="G215" s="683" t="s">
        <v>728</v>
      </c>
      <c r="H215" s="741" t="s">
        <v>728</v>
      </c>
      <c r="I215" s="741" t="s">
        <v>728</v>
      </c>
      <c r="J215" s="741" t="s">
        <v>728</v>
      </c>
      <c r="K215" s="741" t="s">
        <v>728</v>
      </c>
      <c r="L215" s="530"/>
      <c r="M215" s="485">
        <v>7500</v>
      </c>
      <c r="N215" s="506">
        <v>1400</v>
      </c>
    </row>
    <row r="216" spans="2:14" ht="15.75">
      <c r="B216" s="443"/>
      <c r="C216" s="443"/>
      <c r="D216" s="411"/>
      <c r="E216" s="411"/>
      <c r="F216" s="411"/>
      <c r="G216" s="426"/>
      <c r="H216" s="411"/>
      <c r="I216" s="411"/>
      <c r="J216" s="411"/>
      <c r="K216" s="426"/>
      <c r="L216" s="424"/>
      <c r="M216" s="427"/>
      <c r="N216" s="427"/>
    </row>
    <row r="217" spans="2:14" ht="16.5" thickBot="1">
      <c r="B217" s="445"/>
      <c r="C217" s="445"/>
      <c r="D217" s="425"/>
      <c r="E217" s="425"/>
      <c r="F217" s="425"/>
      <c r="G217" s="426"/>
      <c r="H217" s="425"/>
      <c r="I217" s="425"/>
      <c r="J217" s="425"/>
      <c r="K217" s="426"/>
      <c r="L217" s="424"/>
      <c r="M217" s="424"/>
      <c r="N217" s="424"/>
    </row>
    <row r="218" spans="1:14" ht="20.25" customHeight="1">
      <c r="A218" s="516"/>
      <c r="B218" s="760" t="s">
        <v>1135</v>
      </c>
      <c r="C218" s="796" t="s">
        <v>8</v>
      </c>
      <c r="D218" s="781" t="s">
        <v>232</v>
      </c>
      <c r="E218" s="781"/>
      <c r="F218" s="781"/>
      <c r="G218" s="781"/>
      <c r="H218" s="782" t="s">
        <v>234</v>
      </c>
      <c r="I218" s="782"/>
      <c r="J218" s="782"/>
      <c r="K218" s="782"/>
      <c r="L218" s="522"/>
      <c r="M218" s="523"/>
      <c r="N218" s="763" t="s">
        <v>203</v>
      </c>
    </row>
    <row r="219" spans="1:14" ht="15.75" customHeight="1">
      <c r="A219" s="517"/>
      <c r="B219" s="761"/>
      <c r="C219" s="797"/>
      <c r="D219" s="769" t="s">
        <v>189</v>
      </c>
      <c r="E219" s="769"/>
      <c r="F219" s="769" t="s">
        <v>804</v>
      </c>
      <c r="G219" s="769"/>
      <c r="H219" s="770" t="s">
        <v>189</v>
      </c>
      <c r="I219" s="770"/>
      <c r="J219" s="770" t="s">
        <v>804</v>
      </c>
      <c r="K219" s="770"/>
      <c r="L219" s="520"/>
      <c r="M219" s="521" t="s">
        <v>1133</v>
      </c>
      <c r="N219" s="764"/>
    </row>
    <row r="220" spans="1:14" ht="15">
      <c r="A220" s="517" t="s">
        <v>184</v>
      </c>
      <c r="B220" s="761"/>
      <c r="C220" s="797"/>
      <c r="D220" s="479" t="s">
        <v>193</v>
      </c>
      <c r="E220" s="479" t="s">
        <v>194</v>
      </c>
      <c r="F220" s="479" t="s">
        <v>193</v>
      </c>
      <c r="G220" s="479" t="s">
        <v>194</v>
      </c>
      <c r="H220" s="478" t="s">
        <v>193</v>
      </c>
      <c r="I220" s="478" t="s">
        <v>194</v>
      </c>
      <c r="J220" s="478" t="s">
        <v>193</v>
      </c>
      <c r="K220" s="478" t="s">
        <v>194</v>
      </c>
      <c r="L220" s="520"/>
      <c r="M220" s="519"/>
      <c r="N220" s="764"/>
    </row>
    <row r="221" spans="1:14" ht="15" customHeight="1" thickBot="1">
      <c r="A221" s="518"/>
      <c r="B221" s="762"/>
      <c r="C221" s="798"/>
      <c r="D221" s="524" t="s">
        <v>197</v>
      </c>
      <c r="E221" s="524" t="s">
        <v>198</v>
      </c>
      <c r="F221" s="524" t="s">
        <v>197</v>
      </c>
      <c r="G221" s="524" t="s">
        <v>198</v>
      </c>
      <c r="H221" s="525" t="s">
        <v>197</v>
      </c>
      <c r="I221" s="525" t="s">
        <v>198</v>
      </c>
      <c r="J221" s="525" t="s">
        <v>197</v>
      </c>
      <c r="K221" s="525" t="s">
        <v>198</v>
      </c>
      <c r="L221" s="526"/>
      <c r="M221" s="527"/>
      <c r="N221" s="765"/>
    </row>
    <row r="222" spans="2:14" ht="25.5" customHeight="1" thickBot="1">
      <c r="B222" s="445"/>
      <c r="C222" s="445"/>
      <c r="D222" s="425"/>
      <c r="E222" s="425"/>
      <c r="F222" s="425"/>
      <c r="G222" s="426"/>
      <c r="H222" s="425"/>
      <c r="I222" s="425"/>
      <c r="J222" s="425"/>
      <c r="K222" s="426"/>
      <c r="L222" s="424"/>
      <c r="M222" s="424"/>
      <c r="N222" s="424"/>
    </row>
    <row r="223" spans="1:14" ht="16.5" thickBot="1">
      <c r="A223" s="391"/>
      <c r="B223" s="446">
        <v>16</v>
      </c>
      <c r="C223" s="454">
        <v>50</v>
      </c>
      <c r="D223" s="742">
        <v>16000</v>
      </c>
      <c r="E223" s="486">
        <f>D223*1.1</f>
        <v>17600</v>
      </c>
      <c r="F223" s="742">
        <v>20000</v>
      </c>
      <c r="G223" s="486">
        <f aca="true" t="shared" si="50" ref="G223:G238">F223*1.1</f>
        <v>22000</v>
      </c>
      <c r="H223" s="736">
        <f>D223*1.5</f>
        <v>24000</v>
      </c>
      <c r="I223" s="737">
        <f>H223*1.1</f>
        <v>26400.000000000004</v>
      </c>
      <c r="J223" s="737">
        <f aca="true" t="shared" si="51" ref="J223:J238">F223*1.4</f>
        <v>28000</v>
      </c>
      <c r="K223" s="737">
        <f aca="true" t="shared" si="52" ref="K223:K238">J223*1.1</f>
        <v>30800.000000000004</v>
      </c>
      <c r="L223" s="528"/>
      <c r="M223" s="531">
        <v>18</v>
      </c>
      <c r="N223" s="532">
        <v>180</v>
      </c>
    </row>
    <row r="224" spans="1:14" ht="16.5" thickBot="1">
      <c r="A224" s="393"/>
      <c r="B224" s="448">
        <v>16</v>
      </c>
      <c r="C224" s="455">
        <v>80</v>
      </c>
      <c r="D224" s="743">
        <v>26000</v>
      </c>
      <c r="E224" s="486">
        <f aca="true" t="shared" si="53" ref="E224:E238">D224*1.1</f>
        <v>28600.000000000004</v>
      </c>
      <c r="F224" s="743">
        <v>30000</v>
      </c>
      <c r="G224" s="486">
        <f t="shared" si="50"/>
        <v>33000</v>
      </c>
      <c r="H224" s="736">
        <f aca="true" t="shared" si="54" ref="H224:H238">D224*1.5</f>
        <v>39000</v>
      </c>
      <c r="I224" s="737">
        <f aca="true" t="shared" si="55" ref="I224:I238">H224*1.1</f>
        <v>42900</v>
      </c>
      <c r="J224" s="737">
        <f t="shared" si="51"/>
        <v>42000</v>
      </c>
      <c r="K224" s="737">
        <f t="shared" si="52"/>
        <v>46200.00000000001</v>
      </c>
      <c r="L224" s="529"/>
      <c r="M224" s="483">
        <v>31</v>
      </c>
      <c r="N224" s="505">
        <v>210</v>
      </c>
    </row>
    <row r="225" spans="1:14" ht="16.5" thickBot="1">
      <c r="A225" s="392"/>
      <c r="B225" s="448">
        <v>16</v>
      </c>
      <c r="C225" s="455">
        <v>100</v>
      </c>
      <c r="D225" s="743">
        <v>34000</v>
      </c>
      <c r="E225" s="486">
        <f t="shared" si="53"/>
        <v>37400</v>
      </c>
      <c r="F225" s="743">
        <v>38000</v>
      </c>
      <c r="G225" s="486">
        <f t="shared" si="50"/>
        <v>41800</v>
      </c>
      <c r="H225" s="736">
        <f t="shared" si="54"/>
        <v>51000</v>
      </c>
      <c r="I225" s="737">
        <f t="shared" si="55"/>
        <v>56100.00000000001</v>
      </c>
      <c r="J225" s="737">
        <f t="shared" si="51"/>
        <v>53200</v>
      </c>
      <c r="K225" s="737">
        <f t="shared" si="52"/>
        <v>58520.00000000001</v>
      </c>
      <c r="L225" s="529"/>
      <c r="M225" s="483">
        <v>50</v>
      </c>
      <c r="N225" s="505">
        <v>230</v>
      </c>
    </row>
    <row r="226" spans="1:14" ht="16.5" thickBot="1">
      <c r="A226" s="392"/>
      <c r="B226" s="448">
        <v>16</v>
      </c>
      <c r="C226" s="455">
        <v>125</v>
      </c>
      <c r="D226" s="743">
        <v>45700</v>
      </c>
      <c r="E226" s="486">
        <f t="shared" si="53"/>
        <v>50270.00000000001</v>
      </c>
      <c r="F226" s="743">
        <v>50000</v>
      </c>
      <c r="G226" s="486">
        <f t="shared" si="50"/>
        <v>55000.00000000001</v>
      </c>
      <c r="H226" s="736">
        <f t="shared" si="54"/>
        <v>68550</v>
      </c>
      <c r="I226" s="737">
        <f t="shared" si="55"/>
        <v>75405</v>
      </c>
      <c r="J226" s="737">
        <f t="shared" si="51"/>
        <v>70000</v>
      </c>
      <c r="K226" s="737">
        <f t="shared" si="52"/>
        <v>77000</v>
      </c>
      <c r="L226" s="529"/>
      <c r="M226" s="482">
        <v>65</v>
      </c>
      <c r="N226" s="494">
        <v>250</v>
      </c>
    </row>
    <row r="227" spans="1:14" ht="21" thickBot="1">
      <c r="A227" s="395" t="s">
        <v>230</v>
      </c>
      <c r="B227" s="448">
        <v>16</v>
      </c>
      <c r="C227" s="456">
        <v>150</v>
      </c>
      <c r="D227" s="743">
        <v>63000</v>
      </c>
      <c r="E227" s="486">
        <f t="shared" si="53"/>
        <v>69300</v>
      </c>
      <c r="F227" s="743">
        <v>68000</v>
      </c>
      <c r="G227" s="486">
        <f t="shared" si="50"/>
        <v>74800</v>
      </c>
      <c r="H227" s="736">
        <f t="shared" si="54"/>
        <v>94500</v>
      </c>
      <c r="I227" s="737">
        <f t="shared" si="55"/>
        <v>103950.00000000001</v>
      </c>
      <c r="J227" s="737">
        <f t="shared" si="51"/>
        <v>95200</v>
      </c>
      <c r="K227" s="737">
        <f t="shared" si="52"/>
        <v>104720.00000000001</v>
      </c>
      <c r="L227" s="529"/>
      <c r="M227" s="483">
        <v>88</v>
      </c>
      <c r="N227" s="505">
        <v>280</v>
      </c>
    </row>
    <row r="228" spans="1:14" ht="15.75" customHeight="1" thickBot="1">
      <c r="A228" s="395" t="s">
        <v>231</v>
      </c>
      <c r="B228" s="448">
        <v>16</v>
      </c>
      <c r="C228" s="456">
        <v>200</v>
      </c>
      <c r="D228" s="743">
        <v>103000</v>
      </c>
      <c r="E228" s="486">
        <f t="shared" si="53"/>
        <v>113300.00000000001</v>
      </c>
      <c r="F228" s="743">
        <v>113000</v>
      </c>
      <c r="G228" s="486">
        <f t="shared" si="50"/>
        <v>124300.00000000001</v>
      </c>
      <c r="H228" s="736">
        <f t="shared" si="54"/>
        <v>154500</v>
      </c>
      <c r="I228" s="737">
        <f t="shared" si="55"/>
        <v>169950</v>
      </c>
      <c r="J228" s="737">
        <f t="shared" si="51"/>
        <v>158200</v>
      </c>
      <c r="K228" s="737">
        <f t="shared" si="52"/>
        <v>174020</v>
      </c>
      <c r="L228" s="529"/>
      <c r="M228" s="483">
        <v>125</v>
      </c>
      <c r="N228" s="505">
        <v>330</v>
      </c>
    </row>
    <row r="229" spans="1:14" ht="21" thickBot="1">
      <c r="A229" s="395"/>
      <c r="B229" s="448">
        <v>16</v>
      </c>
      <c r="C229" s="456">
        <v>250</v>
      </c>
      <c r="D229" s="743">
        <v>185000</v>
      </c>
      <c r="E229" s="486">
        <f t="shared" si="53"/>
        <v>203500.00000000003</v>
      </c>
      <c r="F229" s="743">
        <v>195000</v>
      </c>
      <c r="G229" s="486">
        <f t="shared" si="50"/>
        <v>214500.00000000003</v>
      </c>
      <c r="H229" s="736">
        <f t="shared" si="54"/>
        <v>277500</v>
      </c>
      <c r="I229" s="737">
        <f t="shared" si="55"/>
        <v>305250</v>
      </c>
      <c r="J229" s="737">
        <f t="shared" si="51"/>
        <v>273000</v>
      </c>
      <c r="K229" s="737">
        <f t="shared" si="52"/>
        <v>300300</v>
      </c>
      <c r="L229" s="529"/>
      <c r="M229" s="483">
        <v>260</v>
      </c>
      <c r="N229" s="505">
        <v>450</v>
      </c>
    </row>
    <row r="230" spans="1:14" ht="19.5" customHeight="1" thickBot="1">
      <c r="A230" s="395"/>
      <c r="B230" s="448">
        <v>16</v>
      </c>
      <c r="C230" s="456">
        <v>300</v>
      </c>
      <c r="D230" s="743">
        <v>255000</v>
      </c>
      <c r="E230" s="486">
        <f t="shared" si="53"/>
        <v>280500</v>
      </c>
      <c r="F230" s="743">
        <v>265000</v>
      </c>
      <c r="G230" s="486">
        <f t="shared" si="50"/>
        <v>291500</v>
      </c>
      <c r="H230" s="736">
        <f t="shared" si="54"/>
        <v>382500</v>
      </c>
      <c r="I230" s="737">
        <f t="shared" si="55"/>
        <v>420750.00000000006</v>
      </c>
      <c r="J230" s="737">
        <f t="shared" si="51"/>
        <v>371000</v>
      </c>
      <c r="K230" s="737">
        <f t="shared" si="52"/>
        <v>408100.00000000006</v>
      </c>
      <c r="L230" s="529"/>
      <c r="M230" s="483">
        <v>320</v>
      </c>
      <c r="N230" s="505">
        <v>500</v>
      </c>
    </row>
    <row r="231" spans="1:14" ht="16.5" thickBot="1">
      <c r="A231" s="393"/>
      <c r="B231" s="448">
        <v>16</v>
      </c>
      <c r="C231" s="456">
        <v>350</v>
      </c>
      <c r="D231" s="743">
        <v>385000</v>
      </c>
      <c r="E231" s="486">
        <f t="shared" si="53"/>
        <v>423500.00000000006</v>
      </c>
      <c r="F231" s="743">
        <v>400000</v>
      </c>
      <c r="G231" s="486">
        <f t="shared" si="50"/>
        <v>440000.00000000006</v>
      </c>
      <c r="H231" s="736">
        <f t="shared" si="54"/>
        <v>577500</v>
      </c>
      <c r="I231" s="737">
        <f t="shared" si="55"/>
        <v>635250</v>
      </c>
      <c r="J231" s="737">
        <f t="shared" si="51"/>
        <v>560000</v>
      </c>
      <c r="K231" s="737">
        <f t="shared" si="52"/>
        <v>616000</v>
      </c>
      <c r="L231" s="529"/>
      <c r="M231" s="483">
        <v>440</v>
      </c>
      <c r="N231" s="505">
        <v>550</v>
      </c>
    </row>
    <row r="232" spans="1:14" ht="16.5" thickBot="1">
      <c r="A232" s="393"/>
      <c r="B232" s="448">
        <v>16</v>
      </c>
      <c r="C232" s="456">
        <v>400</v>
      </c>
      <c r="D232" s="743">
        <v>480000</v>
      </c>
      <c r="E232" s="486">
        <f t="shared" si="53"/>
        <v>528000</v>
      </c>
      <c r="F232" s="743">
        <v>500000</v>
      </c>
      <c r="G232" s="486">
        <f t="shared" si="50"/>
        <v>550000</v>
      </c>
      <c r="H232" s="736">
        <f t="shared" si="54"/>
        <v>720000</v>
      </c>
      <c r="I232" s="737">
        <f t="shared" si="55"/>
        <v>792000.0000000001</v>
      </c>
      <c r="J232" s="737">
        <f t="shared" si="51"/>
        <v>700000</v>
      </c>
      <c r="K232" s="737">
        <f t="shared" si="52"/>
        <v>770000.0000000001</v>
      </c>
      <c r="L232" s="529"/>
      <c r="M232" s="483">
        <v>730</v>
      </c>
      <c r="N232" s="505">
        <v>600</v>
      </c>
    </row>
    <row r="233" spans="1:14" ht="16.5" thickBot="1">
      <c r="A233" s="393"/>
      <c r="B233" s="448">
        <v>16</v>
      </c>
      <c r="C233" s="456">
        <v>500</v>
      </c>
      <c r="D233" s="743">
        <v>875000</v>
      </c>
      <c r="E233" s="486">
        <f t="shared" si="53"/>
        <v>962500.0000000001</v>
      </c>
      <c r="F233" s="743">
        <v>855000</v>
      </c>
      <c r="G233" s="486">
        <f t="shared" si="50"/>
        <v>940500.0000000001</v>
      </c>
      <c r="H233" s="736">
        <f t="shared" si="54"/>
        <v>1312500</v>
      </c>
      <c r="I233" s="737">
        <f t="shared" si="55"/>
        <v>1443750.0000000002</v>
      </c>
      <c r="J233" s="737">
        <f t="shared" si="51"/>
        <v>1197000</v>
      </c>
      <c r="K233" s="737">
        <f t="shared" si="52"/>
        <v>1316700</v>
      </c>
      <c r="L233" s="529"/>
      <c r="M233" s="483">
        <v>1400</v>
      </c>
      <c r="N233" s="505">
        <v>700</v>
      </c>
    </row>
    <row r="234" spans="1:14" ht="16.5" thickBot="1">
      <c r="A234" s="393"/>
      <c r="B234" s="448">
        <v>16</v>
      </c>
      <c r="C234" s="456">
        <v>600</v>
      </c>
      <c r="D234" s="743">
        <v>980000</v>
      </c>
      <c r="E234" s="486">
        <f t="shared" si="53"/>
        <v>1078000</v>
      </c>
      <c r="F234" s="743">
        <v>960000</v>
      </c>
      <c r="G234" s="486">
        <f t="shared" si="50"/>
        <v>1056000</v>
      </c>
      <c r="H234" s="736">
        <f t="shared" si="54"/>
        <v>1470000</v>
      </c>
      <c r="I234" s="737">
        <f t="shared" si="55"/>
        <v>1617000.0000000002</v>
      </c>
      <c r="J234" s="737">
        <f t="shared" si="51"/>
        <v>1344000</v>
      </c>
      <c r="K234" s="737">
        <f t="shared" si="52"/>
        <v>1478400.0000000002</v>
      </c>
      <c r="L234" s="529"/>
      <c r="M234" s="483">
        <v>2180</v>
      </c>
      <c r="N234" s="505">
        <v>800</v>
      </c>
    </row>
    <row r="235" spans="1:14" ht="20.25" customHeight="1" thickBot="1">
      <c r="A235" s="393"/>
      <c r="B235" s="448">
        <v>16</v>
      </c>
      <c r="C235" s="456">
        <v>700</v>
      </c>
      <c r="D235" s="533">
        <v>1600000</v>
      </c>
      <c r="E235" s="486">
        <f t="shared" si="53"/>
        <v>1760000.0000000002</v>
      </c>
      <c r="F235" s="533">
        <v>1550000</v>
      </c>
      <c r="G235" s="486">
        <f t="shared" si="50"/>
        <v>1705000.0000000002</v>
      </c>
      <c r="H235" s="736">
        <f t="shared" si="54"/>
        <v>2400000</v>
      </c>
      <c r="I235" s="737">
        <f t="shared" si="55"/>
        <v>2640000</v>
      </c>
      <c r="J235" s="737">
        <f t="shared" si="51"/>
        <v>2170000</v>
      </c>
      <c r="K235" s="737">
        <f t="shared" si="52"/>
        <v>2387000</v>
      </c>
      <c r="L235" s="529"/>
      <c r="M235" s="482">
        <v>2800</v>
      </c>
      <c r="N235" s="494">
        <v>900</v>
      </c>
    </row>
    <row r="236" spans="1:14" ht="15.75" customHeight="1" thickBot="1">
      <c r="A236" s="393"/>
      <c r="B236" s="448">
        <v>16</v>
      </c>
      <c r="C236" s="456">
        <v>800</v>
      </c>
      <c r="D236" s="533">
        <v>2300000</v>
      </c>
      <c r="E236" s="486">
        <f t="shared" si="53"/>
        <v>2530000</v>
      </c>
      <c r="F236" s="533">
        <v>2200000</v>
      </c>
      <c r="G236" s="486">
        <f t="shared" si="50"/>
        <v>2420000</v>
      </c>
      <c r="H236" s="736">
        <f t="shared" si="54"/>
        <v>3450000</v>
      </c>
      <c r="I236" s="737">
        <f t="shared" si="55"/>
        <v>3795000.0000000005</v>
      </c>
      <c r="J236" s="737">
        <f t="shared" si="51"/>
        <v>3080000</v>
      </c>
      <c r="K236" s="737">
        <f t="shared" si="52"/>
        <v>3388000.0000000005</v>
      </c>
      <c r="L236" s="529"/>
      <c r="M236" s="483">
        <v>3500</v>
      </c>
      <c r="N236" s="505">
        <v>1000</v>
      </c>
    </row>
    <row r="237" spans="1:14" ht="15.75" customHeight="1" thickBot="1">
      <c r="A237" s="393"/>
      <c r="B237" s="448">
        <v>16</v>
      </c>
      <c r="C237" s="456">
        <v>1000</v>
      </c>
      <c r="D237" s="533">
        <v>4800000</v>
      </c>
      <c r="E237" s="486">
        <f t="shared" si="53"/>
        <v>5280000</v>
      </c>
      <c r="F237" s="533">
        <v>4700000</v>
      </c>
      <c r="G237" s="486">
        <f t="shared" si="50"/>
        <v>5170000</v>
      </c>
      <c r="H237" s="736">
        <f t="shared" si="54"/>
        <v>7200000</v>
      </c>
      <c r="I237" s="737">
        <f t="shared" si="55"/>
        <v>7920000.000000001</v>
      </c>
      <c r="J237" s="737">
        <f t="shared" si="51"/>
        <v>6580000</v>
      </c>
      <c r="K237" s="737">
        <f t="shared" si="52"/>
        <v>7238000.000000001</v>
      </c>
      <c r="L237" s="529"/>
      <c r="M237" s="483">
        <v>5800</v>
      </c>
      <c r="N237" s="505">
        <v>1200</v>
      </c>
    </row>
    <row r="238" spans="1:14" ht="16.5" thickBot="1">
      <c r="A238" s="394"/>
      <c r="B238" s="451">
        <v>16</v>
      </c>
      <c r="C238" s="469">
        <v>1200</v>
      </c>
      <c r="D238" s="534">
        <v>6900000</v>
      </c>
      <c r="E238" s="486">
        <f t="shared" si="53"/>
        <v>7590000.000000001</v>
      </c>
      <c r="F238" s="534">
        <v>6800000</v>
      </c>
      <c r="G238" s="486">
        <f t="shared" si="50"/>
        <v>7480000.000000001</v>
      </c>
      <c r="H238" s="736">
        <f t="shared" si="54"/>
        <v>10350000</v>
      </c>
      <c r="I238" s="737">
        <f t="shared" si="55"/>
        <v>11385000</v>
      </c>
      <c r="J238" s="737">
        <f t="shared" si="51"/>
        <v>9520000</v>
      </c>
      <c r="K238" s="737">
        <f t="shared" si="52"/>
        <v>10472000</v>
      </c>
      <c r="L238" s="530"/>
      <c r="M238" s="507">
        <v>7260</v>
      </c>
      <c r="N238" s="535">
        <v>1400</v>
      </c>
    </row>
    <row r="239" spans="1:14" ht="20.25" customHeight="1">
      <c r="A239" s="516"/>
      <c r="B239" s="760" t="s">
        <v>1135</v>
      </c>
      <c r="C239" s="796" t="s">
        <v>8</v>
      </c>
      <c r="D239" s="781" t="s">
        <v>232</v>
      </c>
      <c r="E239" s="781"/>
      <c r="F239" s="781"/>
      <c r="G239" s="781"/>
      <c r="H239" s="782" t="s">
        <v>234</v>
      </c>
      <c r="I239" s="782"/>
      <c r="J239" s="782"/>
      <c r="K239" s="782"/>
      <c r="L239" s="522"/>
      <c r="M239" s="523"/>
      <c r="N239" s="766" t="s">
        <v>1134</v>
      </c>
    </row>
    <row r="240" spans="1:14" ht="15.75" customHeight="1">
      <c r="A240" s="517"/>
      <c r="B240" s="761"/>
      <c r="C240" s="797"/>
      <c r="D240" s="769" t="s">
        <v>189</v>
      </c>
      <c r="E240" s="769"/>
      <c r="F240" s="769" t="s">
        <v>804</v>
      </c>
      <c r="G240" s="769"/>
      <c r="H240" s="770" t="s">
        <v>189</v>
      </c>
      <c r="I240" s="770"/>
      <c r="J240" s="770" t="s">
        <v>804</v>
      </c>
      <c r="K240" s="770"/>
      <c r="L240" s="520"/>
      <c r="M240" s="521" t="s">
        <v>1133</v>
      </c>
      <c r="N240" s="767"/>
    </row>
    <row r="241" spans="1:14" ht="15.75" customHeight="1">
      <c r="A241" s="517" t="s">
        <v>184</v>
      </c>
      <c r="B241" s="761"/>
      <c r="C241" s="797"/>
      <c r="D241" s="479" t="s">
        <v>193</v>
      </c>
      <c r="E241" s="479" t="s">
        <v>194</v>
      </c>
      <c r="F241" s="479" t="s">
        <v>193</v>
      </c>
      <c r="G241" s="479" t="s">
        <v>194</v>
      </c>
      <c r="H241" s="478" t="s">
        <v>193</v>
      </c>
      <c r="I241" s="478" t="s">
        <v>194</v>
      </c>
      <c r="J241" s="478" t="s">
        <v>193</v>
      </c>
      <c r="K241" s="478" t="s">
        <v>194</v>
      </c>
      <c r="L241" s="520"/>
      <c r="M241" s="519"/>
      <c r="N241" s="767"/>
    </row>
    <row r="242" spans="1:14" ht="15.75" customHeight="1" thickBot="1">
      <c r="A242" s="518"/>
      <c r="B242" s="762"/>
      <c r="C242" s="798"/>
      <c r="D242" s="524" t="s">
        <v>197</v>
      </c>
      <c r="E242" s="524" t="s">
        <v>198</v>
      </c>
      <c r="F242" s="524" t="s">
        <v>197</v>
      </c>
      <c r="G242" s="524" t="s">
        <v>198</v>
      </c>
      <c r="H242" s="525" t="s">
        <v>197</v>
      </c>
      <c r="I242" s="525" t="s">
        <v>198</v>
      </c>
      <c r="J242" s="525" t="s">
        <v>197</v>
      </c>
      <c r="K242" s="525" t="s">
        <v>198</v>
      </c>
      <c r="L242" s="526"/>
      <c r="M242" s="527"/>
      <c r="N242" s="768"/>
    </row>
    <row r="243" ht="15.75" customHeight="1">
      <c r="L243" s="2"/>
    </row>
    <row r="244" ht="15.75" customHeight="1">
      <c r="L244" s="2"/>
    </row>
    <row r="245" ht="15.75">
      <c r="L245" s="2"/>
    </row>
    <row r="246" ht="18.75" customHeight="1">
      <c r="L246" s="2"/>
    </row>
    <row r="247" ht="15.75">
      <c r="L247" s="2"/>
    </row>
    <row r="248" ht="15.75" customHeight="1">
      <c r="L248" s="2"/>
    </row>
    <row r="249" ht="15.75" customHeight="1">
      <c r="L249" s="2"/>
    </row>
    <row r="250" ht="15.75" customHeight="1">
      <c r="L250" s="2"/>
    </row>
    <row r="251" ht="29.25" customHeight="1">
      <c r="L251" s="2"/>
    </row>
    <row r="252" ht="15.75" customHeight="1">
      <c r="L252" s="2"/>
    </row>
    <row r="253" spans="10:14" ht="15" customHeight="1">
      <c r="J253" s="27"/>
      <c r="K253" s="27"/>
      <c r="L253" s="27"/>
      <c r="M253" s="27"/>
      <c r="N253" s="27"/>
    </row>
    <row r="254" spans="10:14" ht="15" customHeight="1">
      <c r="J254" s="27"/>
      <c r="K254" s="27"/>
      <c r="L254" s="27"/>
      <c r="M254" s="27"/>
      <c r="N254" s="27"/>
    </row>
    <row r="255" spans="10:14" ht="15.75">
      <c r="J255" s="27"/>
      <c r="K255" s="27"/>
      <c r="L255" s="27"/>
      <c r="M255" s="27"/>
      <c r="N255" s="27"/>
    </row>
    <row r="256" spans="12:14" ht="15.75" customHeight="1">
      <c r="L256" s="30"/>
      <c r="M256" s="27"/>
      <c r="N256" s="27"/>
    </row>
    <row r="257" ht="15.75" customHeight="1"/>
    <row r="259" ht="15" customHeight="1"/>
    <row r="267" ht="15.75" customHeight="1"/>
    <row r="268"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 customHeight="1"/>
    <row r="314" ht="15.75" customHeight="1"/>
    <row r="315" ht="15.75" customHeight="1"/>
    <row r="316"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2" ht="15" customHeight="1"/>
    <row r="363" ht="15.75" customHeight="1"/>
    <row r="364" ht="77.25" customHeight="1"/>
    <row r="365" spans="1:14" s="27" customFormat="1" ht="23.25" customHeight="1">
      <c r="A365" s="7"/>
      <c r="B365" s="2"/>
      <c r="C365" s="2"/>
      <c r="D365" s="9"/>
      <c r="E365" s="9"/>
      <c r="F365" s="9"/>
      <c r="G365" s="14"/>
      <c r="H365" s="2"/>
      <c r="I365" s="2"/>
      <c r="J365" s="2"/>
      <c r="K365" s="2"/>
      <c r="L365" s="29"/>
      <c r="M365" s="2"/>
      <c r="N365" s="2"/>
    </row>
    <row r="366" spans="1:14" s="27" customFormat="1" ht="20.25" customHeight="1">
      <c r="A366" s="7"/>
      <c r="B366" s="2"/>
      <c r="C366" s="2"/>
      <c r="D366" s="9"/>
      <c r="E366" s="9"/>
      <c r="F366" s="9"/>
      <c r="G366" s="14"/>
      <c r="H366" s="2"/>
      <c r="I366" s="2"/>
      <c r="J366" s="2"/>
      <c r="K366" s="2"/>
      <c r="L366" s="29"/>
      <c r="M366" s="2"/>
      <c r="N366" s="2"/>
    </row>
    <row r="367" spans="1:14" s="27" customFormat="1" ht="21" customHeight="1">
      <c r="A367" s="7"/>
      <c r="B367" s="2"/>
      <c r="C367" s="2"/>
      <c r="D367" s="9"/>
      <c r="E367" s="9"/>
      <c r="F367" s="9"/>
      <c r="G367" s="14"/>
      <c r="H367" s="2"/>
      <c r="I367" s="2"/>
      <c r="J367" s="2"/>
      <c r="K367" s="2"/>
      <c r="L367" s="29"/>
      <c r="M367" s="2"/>
      <c r="N367" s="2"/>
    </row>
    <row r="368" spans="1:14" s="27" customFormat="1" ht="19.5" customHeight="1">
      <c r="A368" s="7"/>
      <c r="B368" s="2"/>
      <c r="C368" s="2"/>
      <c r="D368" s="9"/>
      <c r="E368" s="9"/>
      <c r="F368" s="9"/>
      <c r="G368" s="14"/>
      <c r="H368" s="2"/>
      <c r="I368" s="2"/>
      <c r="J368" s="2"/>
      <c r="K368" s="2"/>
      <c r="L368" s="29"/>
      <c r="M368" s="2"/>
      <c r="N368" s="2"/>
    </row>
  </sheetData>
  <sheetProtection/>
  <mergeCells count="102">
    <mergeCell ref="A2:I2"/>
    <mergeCell ref="A3:I3"/>
    <mergeCell ref="A4:B4"/>
    <mergeCell ref="F4:I4"/>
    <mergeCell ref="J11:K11"/>
    <mergeCell ref="A6:I6"/>
    <mergeCell ref="H10:K10"/>
    <mergeCell ref="A10:A13"/>
    <mergeCell ref="D11:E11"/>
    <mergeCell ref="F11:G11"/>
    <mergeCell ref="H11:I11"/>
    <mergeCell ref="B10:B11"/>
    <mergeCell ref="C10:C11"/>
    <mergeCell ref="D10:G10"/>
    <mergeCell ref="B239:B242"/>
    <mergeCell ref="C239:C242"/>
    <mergeCell ref="D239:G239"/>
    <mergeCell ref="H239:K239"/>
    <mergeCell ref="D219:E219"/>
    <mergeCell ref="F219:G219"/>
    <mergeCell ref="H219:I219"/>
    <mergeCell ref="J219:K219"/>
    <mergeCell ref="A30:A33"/>
    <mergeCell ref="B30:B31"/>
    <mergeCell ref="C30:C31"/>
    <mergeCell ref="D30:G30"/>
    <mergeCell ref="J70:K70"/>
    <mergeCell ref="B102:B103"/>
    <mergeCell ref="C102:C103"/>
    <mergeCell ref="D102:G102"/>
    <mergeCell ref="N30:N32"/>
    <mergeCell ref="D31:E31"/>
    <mergeCell ref="F31:G31"/>
    <mergeCell ref="H31:I31"/>
    <mergeCell ref="J31:K31"/>
    <mergeCell ref="H30:K30"/>
    <mergeCell ref="N10:N12"/>
    <mergeCell ref="A69:A72"/>
    <mergeCell ref="B69:B70"/>
    <mergeCell ref="C69:C70"/>
    <mergeCell ref="D69:G69"/>
    <mergeCell ref="H69:K69"/>
    <mergeCell ref="N69:N71"/>
    <mergeCell ref="D70:E70"/>
    <mergeCell ref="F70:G70"/>
    <mergeCell ref="H70:I70"/>
    <mergeCell ref="H102:K102"/>
    <mergeCell ref="B218:B221"/>
    <mergeCell ref="C218:C221"/>
    <mergeCell ref="N102:N104"/>
    <mergeCell ref="D103:E103"/>
    <mergeCell ref="F103:G103"/>
    <mergeCell ref="H103:I103"/>
    <mergeCell ref="J103:K103"/>
    <mergeCell ref="D218:G218"/>
    <mergeCell ref="H218:K218"/>
    <mergeCell ref="N218:N221"/>
    <mergeCell ref="B12:B13"/>
    <mergeCell ref="B32:B33"/>
    <mergeCell ref="B71:B72"/>
    <mergeCell ref="B104:B105"/>
    <mergeCell ref="N195:N198"/>
    <mergeCell ref="B195:B198"/>
    <mergeCell ref="C195:C198"/>
    <mergeCell ref="H129:K129"/>
    <mergeCell ref="H130:I130"/>
    <mergeCell ref="J130:K130"/>
    <mergeCell ref="N129:N131"/>
    <mergeCell ref="B131:B132"/>
    <mergeCell ref="N147:N150"/>
    <mergeCell ref="B129:B130"/>
    <mergeCell ref="C129:C130"/>
    <mergeCell ref="D129:G129"/>
    <mergeCell ref="D130:E130"/>
    <mergeCell ref="F130:G130"/>
    <mergeCell ref="A146:N146"/>
    <mergeCell ref="D196:E196"/>
    <mergeCell ref="F196:G196"/>
    <mergeCell ref="H196:I196"/>
    <mergeCell ref="J196:K196"/>
    <mergeCell ref="F162:G162"/>
    <mergeCell ref="H162:I162"/>
    <mergeCell ref="J162:K162"/>
    <mergeCell ref="D195:G195"/>
    <mergeCell ref="H195:K195"/>
    <mergeCell ref="D162:E162"/>
    <mergeCell ref="D147:G147"/>
    <mergeCell ref="H147:K147"/>
    <mergeCell ref="J148:K148"/>
    <mergeCell ref="H148:I148"/>
    <mergeCell ref="D148:E148"/>
    <mergeCell ref="F148:G148"/>
    <mergeCell ref="B147:B150"/>
    <mergeCell ref="N161:N164"/>
    <mergeCell ref="B161:B164"/>
    <mergeCell ref="N239:N242"/>
    <mergeCell ref="D240:E240"/>
    <mergeCell ref="F240:G240"/>
    <mergeCell ref="H240:I240"/>
    <mergeCell ref="J240:K240"/>
    <mergeCell ref="D161:G161"/>
    <mergeCell ref="H161:K161"/>
  </mergeCells>
  <printOptions/>
  <pageMargins left="0.5905511811023623" right="0.1968503937007874" top="0.1968503937007874" bottom="0.2755905511811024" header="0.2362204724409449" footer="0.2362204724409449"/>
  <pageSetup fitToHeight="9" horizontalDpi="600" verticalDpi="600" orientation="landscape" paperSize="9" scale="59" r:id="rId2"/>
  <headerFooter alignWithMargins="0">
    <oddFooter>&amp;R&amp;P</oddFooter>
  </headerFooter>
  <rowBreaks count="1" manualBreakCount="1">
    <brk id="217" max="13" man="1"/>
  </rowBreaks>
  <drawing r:id="rId1"/>
</worksheet>
</file>

<file path=xl/worksheets/sheet4.xml><?xml version="1.0" encoding="utf-8"?>
<worksheet xmlns="http://schemas.openxmlformats.org/spreadsheetml/2006/main" xmlns:r="http://schemas.openxmlformats.org/officeDocument/2006/relationships">
  <sheetPr>
    <tabColor indexed="52"/>
  </sheetPr>
  <dimension ref="A1:K96"/>
  <sheetViews>
    <sheetView view="pageBreakPreview" zoomScaleNormal="90" zoomScaleSheetLayoutView="100" zoomScalePageLayoutView="0" workbookViewId="0" topLeftCell="A28">
      <selection activeCell="G91" sqref="G91"/>
    </sheetView>
  </sheetViews>
  <sheetFormatPr defaultColWidth="9.00390625" defaultRowHeight="12.75"/>
  <cols>
    <col min="1" max="1" width="33.25390625" style="0" customWidth="1"/>
    <col min="2" max="2" width="24.625" style="0" customWidth="1"/>
    <col min="4" max="4" width="13.375" style="0" customWidth="1"/>
    <col min="5" max="5" width="11.375" style="0" customWidth="1"/>
    <col min="7" max="7" width="10.125" style="0" bestFit="1" customWidth="1"/>
    <col min="8" max="8" width="14.00390625" style="0" customWidth="1"/>
  </cols>
  <sheetData>
    <row r="1" spans="1:10" ht="12.75">
      <c r="A1" s="170"/>
      <c r="B1" s="170"/>
      <c r="C1" s="170"/>
      <c r="D1" s="170"/>
      <c r="E1" s="170"/>
      <c r="F1" s="170"/>
      <c r="G1" s="170"/>
      <c r="H1" s="170"/>
      <c r="I1" s="170"/>
      <c r="J1" s="170"/>
    </row>
    <row r="2" spans="1:8" ht="15.75">
      <c r="A2" s="11" t="s">
        <v>0</v>
      </c>
      <c r="B2" s="2"/>
      <c r="C2" s="2"/>
      <c r="D2" s="10"/>
      <c r="E2" s="10"/>
      <c r="F2" s="9"/>
      <c r="G2" s="8"/>
      <c r="H2" s="2"/>
    </row>
    <row r="3" spans="1:8" ht="15">
      <c r="A3" s="821" t="s">
        <v>739</v>
      </c>
      <c r="B3" s="821"/>
      <c r="C3" s="821"/>
      <c r="D3" s="821"/>
      <c r="E3" s="821"/>
      <c r="F3" s="821"/>
      <c r="G3" s="821"/>
      <c r="H3" s="821"/>
    </row>
    <row r="4" spans="1:8" ht="15.75">
      <c r="A4" s="12" t="s">
        <v>705</v>
      </c>
      <c r="B4" s="2"/>
      <c r="C4" s="2"/>
      <c r="D4" s="6"/>
      <c r="E4" s="6"/>
      <c r="F4" s="6"/>
      <c r="G4" s="2"/>
      <c r="H4" s="2"/>
    </row>
    <row r="5" spans="1:8" ht="15.75">
      <c r="A5" s="2" t="s">
        <v>1098</v>
      </c>
      <c r="B5" s="2"/>
      <c r="C5" s="2"/>
      <c r="D5" s="6"/>
      <c r="E5" s="6"/>
      <c r="F5" s="6"/>
      <c r="G5" s="2"/>
      <c r="H5" s="2"/>
    </row>
    <row r="6" spans="1:9" ht="38.25">
      <c r="A6" s="57" t="s">
        <v>710</v>
      </c>
      <c r="B6" s="58" t="s">
        <v>709</v>
      </c>
      <c r="C6" s="59" t="s">
        <v>8</v>
      </c>
      <c r="D6" s="59" t="s">
        <v>706</v>
      </c>
      <c r="E6" s="59" t="s">
        <v>1073</v>
      </c>
      <c r="F6" s="60" t="s">
        <v>1092</v>
      </c>
      <c r="G6" s="829" t="s">
        <v>49</v>
      </c>
      <c r="H6" s="829"/>
      <c r="I6" s="187" t="s">
        <v>751</v>
      </c>
    </row>
    <row r="7" spans="1:9" ht="18.75">
      <c r="A7" s="61"/>
      <c r="B7" s="62"/>
      <c r="C7" s="62"/>
      <c r="D7" s="63" t="s">
        <v>783</v>
      </c>
      <c r="E7" s="64"/>
      <c r="F7" s="65"/>
      <c r="G7" s="62"/>
      <c r="H7" s="66"/>
      <c r="I7" s="188"/>
    </row>
    <row r="8" spans="1:9" ht="18.75">
      <c r="A8" s="830" t="s">
        <v>1100</v>
      </c>
      <c r="B8" s="831"/>
      <c r="C8" s="831"/>
      <c r="D8" s="831"/>
      <c r="E8" s="831"/>
      <c r="F8" s="831"/>
      <c r="G8" s="831"/>
      <c r="H8" s="66"/>
      <c r="I8" s="188"/>
    </row>
    <row r="9" spans="1:9" ht="18.75">
      <c r="A9" s="833" t="s">
        <v>318</v>
      </c>
      <c r="B9" s="834"/>
      <c r="C9" s="834"/>
      <c r="D9" s="834"/>
      <c r="E9" s="834"/>
      <c r="F9" s="834"/>
      <c r="G9" s="834"/>
      <c r="H9" s="835"/>
      <c r="I9" s="188"/>
    </row>
    <row r="10" spans="1:9" ht="15.75">
      <c r="A10" s="175" t="s">
        <v>1061</v>
      </c>
      <c r="B10" s="176" t="s">
        <v>1066</v>
      </c>
      <c r="C10" s="175" t="s">
        <v>1062</v>
      </c>
      <c r="D10" s="175" t="s">
        <v>1063</v>
      </c>
      <c r="E10" s="177" t="s">
        <v>1072</v>
      </c>
      <c r="F10" s="178" t="s">
        <v>1093</v>
      </c>
      <c r="G10" s="178" t="s">
        <v>1094</v>
      </c>
      <c r="H10" s="175" t="s">
        <v>1065</v>
      </c>
      <c r="I10" s="178" t="s">
        <v>752</v>
      </c>
    </row>
    <row r="11" spans="1:9" ht="16.5" customHeight="1">
      <c r="A11" s="245" t="s">
        <v>740</v>
      </c>
      <c r="B11" s="832" t="s">
        <v>742</v>
      </c>
      <c r="C11" s="246">
        <v>150</v>
      </c>
      <c r="D11" s="246">
        <v>10</v>
      </c>
      <c r="E11" s="246">
        <v>210</v>
      </c>
      <c r="F11" s="247">
        <v>90</v>
      </c>
      <c r="G11" s="463">
        <v>25700</v>
      </c>
      <c r="H11" s="248">
        <f>G11*1.1</f>
        <v>28270.000000000004</v>
      </c>
      <c r="I11" s="258"/>
    </row>
    <row r="12" spans="1:9" ht="15">
      <c r="A12" s="245" t="s">
        <v>741</v>
      </c>
      <c r="B12" s="832"/>
      <c r="C12" s="246">
        <v>150</v>
      </c>
      <c r="D12" s="246">
        <v>10</v>
      </c>
      <c r="E12" s="246">
        <v>210</v>
      </c>
      <c r="F12" s="247">
        <v>90</v>
      </c>
      <c r="G12" s="463">
        <v>27200</v>
      </c>
      <c r="H12" s="248">
        <f aca="true" t="shared" si="0" ref="H12:H40">G12*1.1</f>
        <v>29920.000000000004</v>
      </c>
      <c r="I12" s="258" t="s">
        <v>29</v>
      </c>
    </row>
    <row r="13" spans="1:9" ht="15">
      <c r="A13" s="245" t="s">
        <v>740</v>
      </c>
      <c r="B13" s="832"/>
      <c r="C13" s="246">
        <v>200</v>
      </c>
      <c r="D13" s="246">
        <v>10</v>
      </c>
      <c r="E13" s="246">
        <v>230</v>
      </c>
      <c r="F13" s="247">
        <v>155</v>
      </c>
      <c r="G13" s="463">
        <v>28300</v>
      </c>
      <c r="H13" s="248">
        <f t="shared" si="0"/>
        <v>31130.000000000004</v>
      </c>
      <c r="I13" s="258"/>
    </row>
    <row r="14" spans="1:9" ht="15">
      <c r="A14" s="245" t="s">
        <v>741</v>
      </c>
      <c r="B14" s="832"/>
      <c r="C14" s="246">
        <v>200</v>
      </c>
      <c r="D14" s="246">
        <v>10</v>
      </c>
      <c r="E14" s="246">
        <v>230</v>
      </c>
      <c r="F14" s="247">
        <v>155</v>
      </c>
      <c r="G14" s="463">
        <v>29800</v>
      </c>
      <c r="H14" s="248">
        <f t="shared" si="0"/>
        <v>32780</v>
      </c>
      <c r="I14" s="258" t="s">
        <v>12</v>
      </c>
    </row>
    <row r="15" spans="1:9" ht="15">
      <c r="A15" s="245" t="s">
        <v>740</v>
      </c>
      <c r="B15" s="832"/>
      <c r="C15" s="246">
        <v>250</v>
      </c>
      <c r="D15" s="246">
        <v>10</v>
      </c>
      <c r="E15" s="246">
        <v>250</v>
      </c>
      <c r="F15" s="247">
        <v>177</v>
      </c>
      <c r="G15" s="463">
        <v>45400</v>
      </c>
      <c r="H15" s="248">
        <f t="shared" si="0"/>
        <v>49940.00000000001</v>
      </c>
      <c r="I15" s="258"/>
    </row>
    <row r="16" spans="1:9" ht="15">
      <c r="A16" s="245" t="s">
        <v>741</v>
      </c>
      <c r="B16" s="832"/>
      <c r="C16" s="246">
        <v>250</v>
      </c>
      <c r="D16" s="246">
        <v>10</v>
      </c>
      <c r="E16" s="246">
        <v>250</v>
      </c>
      <c r="F16" s="247">
        <v>177</v>
      </c>
      <c r="G16" s="463">
        <v>45400</v>
      </c>
      <c r="H16" s="248">
        <f t="shared" si="0"/>
        <v>49940.00000000001</v>
      </c>
      <c r="I16" s="258" t="s">
        <v>12</v>
      </c>
    </row>
    <row r="17" spans="1:9" ht="15">
      <c r="A17" s="245" t="s">
        <v>740</v>
      </c>
      <c r="B17" s="832"/>
      <c r="C17" s="246">
        <v>300</v>
      </c>
      <c r="D17" s="246">
        <v>10</v>
      </c>
      <c r="E17" s="246">
        <v>270</v>
      </c>
      <c r="F17" s="247">
        <v>255</v>
      </c>
      <c r="G17" s="463">
        <v>55800</v>
      </c>
      <c r="H17" s="248">
        <f t="shared" si="0"/>
        <v>61380.00000000001</v>
      </c>
      <c r="I17" s="258"/>
    </row>
    <row r="18" spans="1:9" ht="15">
      <c r="A18" s="245" t="s">
        <v>741</v>
      </c>
      <c r="B18" s="832"/>
      <c r="C18" s="246">
        <v>300</v>
      </c>
      <c r="D18" s="246">
        <v>10</v>
      </c>
      <c r="E18" s="246">
        <v>270</v>
      </c>
      <c r="F18" s="247">
        <v>255</v>
      </c>
      <c r="G18" s="463">
        <v>55800</v>
      </c>
      <c r="H18" s="248">
        <f t="shared" si="0"/>
        <v>61380.00000000001</v>
      </c>
      <c r="I18" s="258" t="s">
        <v>12</v>
      </c>
    </row>
    <row r="19" spans="1:9" ht="15">
      <c r="A19" s="190" t="s">
        <v>743</v>
      </c>
      <c r="B19" s="832"/>
      <c r="C19" s="180">
        <v>400</v>
      </c>
      <c r="D19" s="180">
        <v>6</v>
      </c>
      <c r="E19" s="180">
        <v>310</v>
      </c>
      <c r="F19" s="182">
        <v>309</v>
      </c>
      <c r="G19" s="464">
        <v>79600</v>
      </c>
      <c r="H19" s="183">
        <f t="shared" si="0"/>
        <v>87560</v>
      </c>
      <c r="I19" s="119"/>
    </row>
    <row r="20" spans="1:9" ht="15">
      <c r="A20" s="190" t="s">
        <v>744</v>
      </c>
      <c r="B20" s="832"/>
      <c r="C20" s="180">
        <v>400</v>
      </c>
      <c r="D20" s="180">
        <v>6</v>
      </c>
      <c r="E20" s="180">
        <v>310</v>
      </c>
      <c r="F20" s="182">
        <v>309</v>
      </c>
      <c r="G20" s="464">
        <v>79600</v>
      </c>
      <c r="H20" s="183">
        <f t="shared" si="0"/>
        <v>87560</v>
      </c>
      <c r="I20" s="119" t="s">
        <v>12</v>
      </c>
    </row>
    <row r="21" spans="1:9" ht="15">
      <c r="A21" s="190" t="s">
        <v>743</v>
      </c>
      <c r="B21" s="832"/>
      <c r="C21" s="180">
        <v>500</v>
      </c>
      <c r="D21" s="180">
        <v>6</v>
      </c>
      <c r="E21" s="180">
        <v>350</v>
      </c>
      <c r="F21" s="182">
        <v>506</v>
      </c>
      <c r="G21" s="464">
        <v>118000</v>
      </c>
      <c r="H21" s="183">
        <f t="shared" si="0"/>
        <v>129800.00000000001</v>
      </c>
      <c r="I21" s="119"/>
    </row>
    <row r="22" spans="1:9" ht="15">
      <c r="A22" s="190" t="s">
        <v>744</v>
      </c>
      <c r="B22" s="832"/>
      <c r="C22" s="180">
        <v>500</v>
      </c>
      <c r="D22" s="180">
        <v>6</v>
      </c>
      <c r="E22" s="180">
        <v>350</v>
      </c>
      <c r="F22" s="182">
        <v>506</v>
      </c>
      <c r="G22" s="464">
        <v>118000</v>
      </c>
      <c r="H22" s="183">
        <f t="shared" si="0"/>
        <v>129800.00000000001</v>
      </c>
      <c r="I22" s="119" t="s">
        <v>27</v>
      </c>
    </row>
    <row r="23" spans="1:9" ht="15">
      <c r="A23" s="190" t="s">
        <v>743</v>
      </c>
      <c r="B23" s="832"/>
      <c r="C23" s="180">
        <v>600</v>
      </c>
      <c r="D23" s="180">
        <v>6</v>
      </c>
      <c r="E23" s="180">
        <v>390</v>
      </c>
      <c r="F23" s="182">
        <v>651</v>
      </c>
      <c r="G23" s="464">
        <v>167500</v>
      </c>
      <c r="H23" s="183">
        <f t="shared" si="0"/>
        <v>184250.00000000003</v>
      </c>
      <c r="I23" s="119"/>
    </row>
    <row r="24" spans="1:9" ht="15">
      <c r="A24" s="190" t="s">
        <v>744</v>
      </c>
      <c r="B24" s="832"/>
      <c r="C24" s="180">
        <v>600</v>
      </c>
      <c r="D24" s="180">
        <v>6</v>
      </c>
      <c r="E24" s="180">
        <v>390</v>
      </c>
      <c r="F24" s="182">
        <v>651</v>
      </c>
      <c r="G24" s="464">
        <v>169500</v>
      </c>
      <c r="H24" s="183">
        <f t="shared" si="0"/>
        <v>186450.00000000003</v>
      </c>
      <c r="I24" s="119" t="s">
        <v>27</v>
      </c>
    </row>
    <row r="25" spans="1:9" ht="15">
      <c r="A25" s="245" t="s">
        <v>745</v>
      </c>
      <c r="B25" s="832"/>
      <c r="C25" s="246">
        <v>800</v>
      </c>
      <c r="D25" s="574" t="s">
        <v>2</v>
      </c>
      <c r="E25" s="250">
        <v>470</v>
      </c>
      <c r="F25" s="251">
        <v>1062</v>
      </c>
      <c r="G25" s="465">
        <v>308400</v>
      </c>
      <c r="H25" s="248">
        <f t="shared" si="0"/>
        <v>339240</v>
      </c>
      <c r="I25" s="258"/>
    </row>
    <row r="26" spans="1:9" ht="15">
      <c r="A26" s="245" t="s">
        <v>746</v>
      </c>
      <c r="B26" s="832"/>
      <c r="C26" s="246">
        <v>800</v>
      </c>
      <c r="D26" s="574" t="s">
        <v>2</v>
      </c>
      <c r="E26" s="250">
        <v>470</v>
      </c>
      <c r="F26" s="251">
        <v>1042</v>
      </c>
      <c r="G26" s="465">
        <v>293000</v>
      </c>
      <c r="H26" s="248">
        <f t="shared" si="0"/>
        <v>322300</v>
      </c>
      <c r="I26" s="258" t="s">
        <v>27</v>
      </c>
    </row>
    <row r="27" spans="1:9" ht="15">
      <c r="A27" s="245" t="s">
        <v>745</v>
      </c>
      <c r="B27" s="832"/>
      <c r="C27" s="246">
        <v>1000</v>
      </c>
      <c r="D27" s="574" t="s">
        <v>2</v>
      </c>
      <c r="E27" s="250">
        <v>550</v>
      </c>
      <c r="F27" s="251">
        <v>1241</v>
      </c>
      <c r="G27" s="465">
        <v>377500</v>
      </c>
      <c r="H27" s="248">
        <f t="shared" si="0"/>
        <v>415250.00000000006</v>
      </c>
      <c r="I27" s="258"/>
    </row>
    <row r="28" spans="1:9" ht="15">
      <c r="A28" s="245" t="s">
        <v>746</v>
      </c>
      <c r="B28" s="832"/>
      <c r="C28" s="246">
        <v>1000</v>
      </c>
      <c r="D28" s="574" t="s">
        <v>2</v>
      </c>
      <c r="E28" s="250">
        <v>550</v>
      </c>
      <c r="F28" s="251">
        <v>1221</v>
      </c>
      <c r="G28" s="465">
        <v>362500</v>
      </c>
      <c r="H28" s="248">
        <f t="shared" si="0"/>
        <v>398750.00000000006</v>
      </c>
      <c r="I28" s="258" t="s">
        <v>28</v>
      </c>
    </row>
    <row r="29" spans="1:9" ht="15">
      <c r="A29" s="245" t="s">
        <v>745</v>
      </c>
      <c r="B29" s="832"/>
      <c r="C29" s="246">
        <v>1200</v>
      </c>
      <c r="D29" s="574" t="s">
        <v>1</v>
      </c>
      <c r="E29" s="246">
        <v>630</v>
      </c>
      <c r="F29" s="247">
        <v>2063</v>
      </c>
      <c r="G29" s="463">
        <v>625000</v>
      </c>
      <c r="H29" s="248">
        <f t="shared" si="0"/>
        <v>687500</v>
      </c>
      <c r="I29" s="258"/>
    </row>
    <row r="30" spans="1:9" ht="15">
      <c r="A30" s="245" t="s">
        <v>746</v>
      </c>
      <c r="B30" s="832"/>
      <c r="C30" s="246">
        <v>1200</v>
      </c>
      <c r="D30" s="574" t="s">
        <v>1</v>
      </c>
      <c r="E30" s="246">
        <v>630</v>
      </c>
      <c r="F30" s="247">
        <v>2023</v>
      </c>
      <c r="G30" s="463">
        <v>598000</v>
      </c>
      <c r="H30" s="248">
        <f t="shared" si="0"/>
        <v>657800</v>
      </c>
      <c r="I30" s="258" t="s">
        <v>753</v>
      </c>
    </row>
    <row r="31" spans="1:9" ht="15">
      <c r="A31" s="179" t="s">
        <v>747</v>
      </c>
      <c r="B31" s="184"/>
      <c r="C31" s="180">
        <v>1400</v>
      </c>
      <c r="D31" s="181" t="s">
        <v>3</v>
      </c>
      <c r="E31" s="180">
        <v>710</v>
      </c>
      <c r="F31" s="182">
        <v>2247</v>
      </c>
      <c r="G31" s="464">
        <v>685000</v>
      </c>
      <c r="H31" s="183">
        <f t="shared" si="0"/>
        <v>753500.0000000001</v>
      </c>
      <c r="I31" s="119"/>
    </row>
    <row r="32" spans="1:9" ht="15">
      <c r="A32" s="179" t="s">
        <v>748</v>
      </c>
      <c r="B32" s="185"/>
      <c r="C32" s="180">
        <v>1400</v>
      </c>
      <c r="D32" s="181" t="s">
        <v>3</v>
      </c>
      <c r="E32" s="180">
        <v>710</v>
      </c>
      <c r="F32" s="182">
        <v>2180</v>
      </c>
      <c r="G32" s="464">
        <v>660000</v>
      </c>
      <c r="H32" s="183">
        <f t="shared" si="0"/>
        <v>726000.0000000001</v>
      </c>
      <c r="I32" s="119" t="s">
        <v>753</v>
      </c>
    </row>
    <row r="33" spans="1:9" ht="15">
      <c r="A33" s="245" t="s">
        <v>750</v>
      </c>
      <c r="B33" s="184"/>
      <c r="C33" s="246">
        <v>1500</v>
      </c>
      <c r="D33" s="253">
        <v>1.5</v>
      </c>
      <c r="E33" s="246">
        <v>850</v>
      </c>
      <c r="F33" s="247">
        <v>2407</v>
      </c>
      <c r="G33" s="463">
        <v>735000</v>
      </c>
      <c r="H33" s="248">
        <f t="shared" si="0"/>
        <v>808500.0000000001</v>
      </c>
      <c r="I33" s="258"/>
    </row>
    <row r="34" spans="1:9" ht="15">
      <c r="A34" s="245" t="s">
        <v>749</v>
      </c>
      <c r="B34" s="826"/>
      <c r="C34" s="250">
        <v>1500</v>
      </c>
      <c r="D34" s="250">
        <v>1.5</v>
      </c>
      <c r="E34" s="250">
        <v>850</v>
      </c>
      <c r="F34" s="251">
        <v>2131</v>
      </c>
      <c r="G34" s="463">
        <v>710000</v>
      </c>
      <c r="H34" s="248">
        <f t="shared" si="0"/>
        <v>781000.0000000001</v>
      </c>
      <c r="I34" s="258" t="s">
        <v>753</v>
      </c>
    </row>
    <row r="35" spans="1:9" ht="15">
      <c r="A35" s="245" t="s">
        <v>750</v>
      </c>
      <c r="B35" s="826"/>
      <c r="C35" s="250">
        <v>1600</v>
      </c>
      <c r="D35" s="253">
        <v>1.5</v>
      </c>
      <c r="E35" s="250"/>
      <c r="F35" s="251"/>
      <c r="G35" s="463">
        <v>1585400</v>
      </c>
      <c r="H35" s="248">
        <f t="shared" si="0"/>
        <v>1743940.0000000002</v>
      </c>
      <c r="I35" s="258"/>
    </row>
    <row r="36" spans="1:9" ht="15">
      <c r="A36" s="245" t="s">
        <v>749</v>
      </c>
      <c r="B36" s="826"/>
      <c r="C36" s="250">
        <v>1600</v>
      </c>
      <c r="D36" s="250">
        <v>1.5</v>
      </c>
      <c r="E36" s="250"/>
      <c r="F36" s="251"/>
      <c r="G36" s="463">
        <v>1565400</v>
      </c>
      <c r="H36" s="248">
        <f t="shared" si="0"/>
        <v>1721940.0000000002</v>
      </c>
      <c r="I36" s="258" t="s">
        <v>754</v>
      </c>
    </row>
    <row r="37" spans="1:9" ht="15">
      <c r="A37" s="245" t="s">
        <v>750</v>
      </c>
      <c r="B37" s="826"/>
      <c r="C37" s="250">
        <v>1800</v>
      </c>
      <c r="D37" s="253">
        <v>1.5</v>
      </c>
      <c r="E37" s="250"/>
      <c r="F37" s="251"/>
      <c r="G37" s="463">
        <v>1783200</v>
      </c>
      <c r="H37" s="248">
        <f t="shared" si="0"/>
        <v>1961520.0000000002</v>
      </c>
      <c r="I37" s="258"/>
    </row>
    <row r="38" spans="1:9" ht="15">
      <c r="A38" s="245" t="s">
        <v>749</v>
      </c>
      <c r="B38" s="826"/>
      <c r="C38" s="250">
        <v>1800</v>
      </c>
      <c r="D38" s="250">
        <v>1.5</v>
      </c>
      <c r="E38" s="250"/>
      <c r="F38" s="251"/>
      <c r="G38" s="463">
        <v>1763200</v>
      </c>
      <c r="H38" s="248">
        <f t="shared" si="0"/>
        <v>1939520.0000000002</v>
      </c>
      <c r="I38" s="258" t="s">
        <v>754</v>
      </c>
    </row>
    <row r="39" spans="1:9" ht="15">
      <c r="A39" s="245" t="s">
        <v>750</v>
      </c>
      <c r="B39" s="826"/>
      <c r="C39" s="250">
        <v>2000</v>
      </c>
      <c r="D39" s="253">
        <v>1.5</v>
      </c>
      <c r="E39" s="250"/>
      <c r="F39" s="251"/>
      <c r="G39" s="463">
        <v>1984500</v>
      </c>
      <c r="H39" s="248">
        <f t="shared" si="0"/>
        <v>2182950</v>
      </c>
      <c r="I39" s="258"/>
    </row>
    <row r="40" spans="1:9" ht="15">
      <c r="A40" s="254" t="s">
        <v>749</v>
      </c>
      <c r="B40" s="826"/>
      <c r="C40" s="255">
        <v>2000</v>
      </c>
      <c r="D40" s="255">
        <v>1.5</v>
      </c>
      <c r="E40" s="255"/>
      <c r="F40" s="256"/>
      <c r="G40" s="463">
        <v>1964500</v>
      </c>
      <c r="H40" s="248">
        <f t="shared" si="0"/>
        <v>2160950</v>
      </c>
      <c r="I40" s="258" t="s">
        <v>754</v>
      </c>
    </row>
    <row r="41" spans="1:8" ht="12.75">
      <c r="A41" s="186"/>
      <c r="B41" s="186"/>
      <c r="C41" s="186"/>
      <c r="D41" s="186"/>
      <c r="E41" s="186"/>
      <c r="F41" s="186"/>
      <c r="G41" s="186"/>
      <c r="H41" s="186"/>
    </row>
    <row r="42" spans="1:9" ht="42" customHeight="1">
      <c r="A42" s="827" t="s">
        <v>766</v>
      </c>
      <c r="B42" s="828"/>
      <c r="C42" s="828"/>
      <c r="D42" s="828"/>
      <c r="E42" s="828"/>
      <c r="F42" s="828"/>
      <c r="G42" s="828"/>
      <c r="H42" s="828"/>
      <c r="I42" s="189"/>
    </row>
    <row r="43" spans="1:9" ht="15.75">
      <c r="A43" s="175" t="s">
        <v>1061</v>
      </c>
      <c r="B43" s="176" t="s">
        <v>1066</v>
      </c>
      <c r="C43" s="175" t="s">
        <v>1062</v>
      </c>
      <c r="D43" s="175" t="s">
        <v>1063</v>
      </c>
      <c r="E43" s="177" t="s">
        <v>1072</v>
      </c>
      <c r="F43" s="178" t="s">
        <v>1093</v>
      </c>
      <c r="G43" s="178" t="s">
        <v>1094</v>
      </c>
      <c r="H43" s="175" t="s">
        <v>1065</v>
      </c>
      <c r="I43" s="178" t="s">
        <v>752</v>
      </c>
    </row>
    <row r="44" spans="1:9" ht="15">
      <c r="A44" s="245" t="s">
        <v>755</v>
      </c>
      <c r="B44" s="832" t="s">
        <v>777</v>
      </c>
      <c r="C44" s="246">
        <v>150</v>
      </c>
      <c r="D44" s="246">
        <v>10</v>
      </c>
      <c r="E44" s="246">
        <v>210</v>
      </c>
      <c r="F44" s="247">
        <v>90</v>
      </c>
      <c r="G44" s="463">
        <v>46900</v>
      </c>
      <c r="H44" s="248">
        <f>G44*1.1</f>
        <v>51590.00000000001</v>
      </c>
      <c r="I44" s="258"/>
    </row>
    <row r="45" spans="1:9" ht="15">
      <c r="A45" s="245" t="s">
        <v>756</v>
      </c>
      <c r="B45" s="832"/>
      <c r="C45" s="246">
        <v>150</v>
      </c>
      <c r="D45" s="246">
        <v>10</v>
      </c>
      <c r="E45" s="246">
        <v>210</v>
      </c>
      <c r="F45" s="247">
        <v>90</v>
      </c>
      <c r="G45" s="463">
        <v>46900</v>
      </c>
      <c r="H45" s="248">
        <f aca="true" t="shared" si="1" ref="H45:H57">G45*1.1</f>
        <v>51590.00000000001</v>
      </c>
      <c r="I45" s="258" t="s">
        <v>29</v>
      </c>
    </row>
    <row r="46" spans="1:9" ht="15">
      <c r="A46" s="245" t="s">
        <v>755</v>
      </c>
      <c r="B46" s="832"/>
      <c r="C46" s="246">
        <v>200</v>
      </c>
      <c r="D46" s="246">
        <v>10</v>
      </c>
      <c r="E46" s="246">
        <v>230</v>
      </c>
      <c r="F46" s="247">
        <v>155</v>
      </c>
      <c r="G46" s="463">
        <v>92400</v>
      </c>
      <c r="H46" s="248">
        <f t="shared" si="1"/>
        <v>101640.00000000001</v>
      </c>
      <c r="I46" s="258"/>
    </row>
    <row r="47" spans="1:9" ht="15">
      <c r="A47" s="245" t="s">
        <v>756</v>
      </c>
      <c r="B47" s="832"/>
      <c r="C47" s="246">
        <v>200</v>
      </c>
      <c r="D47" s="246">
        <v>10</v>
      </c>
      <c r="E47" s="246">
        <v>230</v>
      </c>
      <c r="F47" s="247">
        <v>155</v>
      </c>
      <c r="G47" s="463">
        <v>92400</v>
      </c>
      <c r="H47" s="248">
        <f t="shared" si="1"/>
        <v>101640.00000000001</v>
      </c>
      <c r="I47" s="258" t="s">
        <v>12</v>
      </c>
    </row>
    <row r="48" spans="1:9" ht="15">
      <c r="A48" s="245" t="s">
        <v>755</v>
      </c>
      <c r="B48" s="832"/>
      <c r="C48" s="246">
        <v>250</v>
      </c>
      <c r="D48" s="246">
        <v>10</v>
      </c>
      <c r="E48" s="246">
        <v>250</v>
      </c>
      <c r="F48" s="247">
        <v>177</v>
      </c>
      <c r="G48" s="463">
        <v>115450</v>
      </c>
      <c r="H48" s="248">
        <f t="shared" si="1"/>
        <v>126995.00000000001</v>
      </c>
      <c r="I48" s="258"/>
    </row>
    <row r="49" spans="1:9" ht="15">
      <c r="A49" s="245" t="s">
        <v>756</v>
      </c>
      <c r="B49" s="832"/>
      <c r="C49" s="246">
        <v>250</v>
      </c>
      <c r="D49" s="246">
        <v>10</v>
      </c>
      <c r="E49" s="246">
        <v>250</v>
      </c>
      <c r="F49" s="247">
        <v>177</v>
      </c>
      <c r="G49" s="463">
        <v>115450</v>
      </c>
      <c r="H49" s="248">
        <f t="shared" si="1"/>
        <v>126995.00000000001</v>
      </c>
      <c r="I49" s="258" t="s">
        <v>12</v>
      </c>
    </row>
    <row r="50" spans="1:9" ht="15">
      <c r="A50" s="245" t="s">
        <v>755</v>
      </c>
      <c r="B50" s="832"/>
      <c r="C50" s="246">
        <v>300</v>
      </c>
      <c r="D50" s="246">
        <v>10</v>
      </c>
      <c r="E50" s="246">
        <v>270</v>
      </c>
      <c r="F50" s="247">
        <v>255</v>
      </c>
      <c r="G50" s="463">
        <v>146800</v>
      </c>
      <c r="H50" s="248">
        <f t="shared" si="1"/>
        <v>161480</v>
      </c>
      <c r="I50" s="258"/>
    </row>
    <row r="51" spans="1:9" ht="15">
      <c r="A51" s="245" t="s">
        <v>756</v>
      </c>
      <c r="B51" s="832"/>
      <c r="C51" s="246">
        <v>300</v>
      </c>
      <c r="D51" s="246">
        <v>10</v>
      </c>
      <c r="E51" s="246">
        <v>270</v>
      </c>
      <c r="F51" s="247">
        <v>255</v>
      </c>
      <c r="G51" s="463">
        <v>146800</v>
      </c>
      <c r="H51" s="248">
        <f t="shared" si="1"/>
        <v>161480</v>
      </c>
      <c r="I51" s="258" t="s">
        <v>12</v>
      </c>
    </row>
    <row r="52" spans="1:9" ht="15">
      <c r="A52" s="190" t="s">
        <v>757</v>
      </c>
      <c r="B52" s="832"/>
      <c r="C52" s="180">
        <v>400</v>
      </c>
      <c r="D52" s="180">
        <v>6</v>
      </c>
      <c r="E52" s="180">
        <v>310</v>
      </c>
      <c r="F52" s="182">
        <v>309</v>
      </c>
      <c r="G52" s="464">
        <v>263000</v>
      </c>
      <c r="H52" s="183">
        <f t="shared" si="1"/>
        <v>289300</v>
      </c>
      <c r="I52" s="119"/>
    </row>
    <row r="53" spans="1:9" ht="15">
      <c r="A53" s="190" t="s">
        <v>758</v>
      </c>
      <c r="B53" s="832"/>
      <c r="C53" s="180">
        <v>400</v>
      </c>
      <c r="D53" s="180">
        <v>6</v>
      </c>
      <c r="E53" s="180">
        <v>310</v>
      </c>
      <c r="F53" s="182">
        <v>309</v>
      </c>
      <c r="G53" s="464">
        <v>263000</v>
      </c>
      <c r="H53" s="183">
        <f t="shared" si="1"/>
        <v>289300</v>
      </c>
      <c r="I53" s="119" t="s">
        <v>12</v>
      </c>
    </row>
    <row r="54" spans="1:9" ht="15">
      <c r="A54" s="190" t="s">
        <v>757</v>
      </c>
      <c r="B54" s="832"/>
      <c r="C54" s="180">
        <v>500</v>
      </c>
      <c r="D54" s="180">
        <v>6</v>
      </c>
      <c r="E54" s="180">
        <v>350</v>
      </c>
      <c r="F54" s="182">
        <v>506</v>
      </c>
      <c r="G54" s="464">
        <v>325400</v>
      </c>
      <c r="H54" s="183">
        <f t="shared" si="1"/>
        <v>357940</v>
      </c>
      <c r="I54" s="119"/>
    </row>
    <row r="55" spans="1:9" ht="15">
      <c r="A55" s="190" t="s">
        <v>758</v>
      </c>
      <c r="B55" s="832"/>
      <c r="C55" s="180">
        <v>500</v>
      </c>
      <c r="D55" s="180">
        <v>6</v>
      </c>
      <c r="E55" s="180">
        <v>350</v>
      </c>
      <c r="F55" s="182">
        <v>506</v>
      </c>
      <c r="G55" s="464">
        <v>325400</v>
      </c>
      <c r="H55" s="183">
        <f t="shared" si="1"/>
        <v>357940</v>
      </c>
      <c r="I55" s="119" t="s">
        <v>27</v>
      </c>
    </row>
    <row r="56" spans="1:9" ht="15">
      <c r="A56" s="190" t="s">
        <v>757</v>
      </c>
      <c r="B56" s="832"/>
      <c r="C56" s="180">
        <v>600</v>
      </c>
      <c r="D56" s="180">
        <v>6</v>
      </c>
      <c r="E56" s="180">
        <v>390</v>
      </c>
      <c r="F56" s="182">
        <v>651</v>
      </c>
      <c r="G56" s="464">
        <v>396500</v>
      </c>
      <c r="H56" s="183">
        <f t="shared" si="1"/>
        <v>436150.00000000006</v>
      </c>
      <c r="I56" s="119"/>
    </row>
    <row r="57" spans="1:9" ht="15">
      <c r="A57" s="190" t="s">
        <v>758</v>
      </c>
      <c r="B57" s="832"/>
      <c r="C57" s="180">
        <v>600</v>
      </c>
      <c r="D57" s="180">
        <v>6</v>
      </c>
      <c r="E57" s="180">
        <v>390</v>
      </c>
      <c r="F57" s="182">
        <v>651</v>
      </c>
      <c r="G57" s="464">
        <v>396500</v>
      </c>
      <c r="H57" s="183">
        <f t="shared" si="1"/>
        <v>436150.00000000006</v>
      </c>
      <c r="I57" s="119" t="s">
        <v>27</v>
      </c>
    </row>
    <row r="58" spans="1:9" ht="15">
      <c r="A58" s="245" t="s">
        <v>759</v>
      </c>
      <c r="B58" s="832"/>
      <c r="C58" s="246">
        <v>800</v>
      </c>
      <c r="D58" s="246">
        <v>4</v>
      </c>
      <c r="E58" s="250">
        <v>470</v>
      </c>
      <c r="F58" s="251">
        <v>1035</v>
      </c>
      <c r="G58" s="252" t="s">
        <v>728</v>
      </c>
      <c r="H58" s="252" t="s">
        <v>728</v>
      </c>
      <c r="I58" s="258"/>
    </row>
    <row r="59" spans="1:9" ht="15">
      <c r="A59" s="245" t="s">
        <v>760</v>
      </c>
      <c r="B59" s="832"/>
      <c r="C59" s="246">
        <v>800</v>
      </c>
      <c r="D59" s="246">
        <v>4</v>
      </c>
      <c r="E59" s="250">
        <v>470</v>
      </c>
      <c r="F59" s="251">
        <v>1000</v>
      </c>
      <c r="G59" s="252" t="s">
        <v>728</v>
      </c>
      <c r="H59" s="252" t="s">
        <v>728</v>
      </c>
      <c r="I59" s="258" t="s">
        <v>27</v>
      </c>
    </row>
    <row r="60" spans="1:9" ht="15">
      <c r="A60" s="245" t="s">
        <v>759</v>
      </c>
      <c r="B60" s="832"/>
      <c r="C60" s="246">
        <v>1000</v>
      </c>
      <c r="D60" s="253">
        <v>4</v>
      </c>
      <c r="E60" s="250">
        <v>550</v>
      </c>
      <c r="F60" s="251">
        <v>1122</v>
      </c>
      <c r="G60" s="252" t="s">
        <v>728</v>
      </c>
      <c r="H60" s="252" t="s">
        <v>728</v>
      </c>
      <c r="I60" s="258"/>
    </row>
    <row r="61" spans="1:9" ht="15">
      <c r="A61" s="245" t="s">
        <v>760</v>
      </c>
      <c r="B61" s="832"/>
      <c r="C61" s="246">
        <v>1000</v>
      </c>
      <c r="D61" s="253">
        <v>4</v>
      </c>
      <c r="E61" s="250">
        <v>550</v>
      </c>
      <c r="F61" s="251">
        <v>1085</v>
      </c>
      <c r="G61" s="252" t="s">
        <v>728</v>
      </c>
      <c r="H61" s="252" t="s">
        <v>728</v>
      </c>
      <c r="I61" s="258" t="s">
        <v>28</v>
      </c>
    </row>
    <row r="62" spans="1:9" ht="15">
      <c r="A62" s="245" t="s">
        <v>759</v>
      </c>
      <c r="B62" s="832"/>
      <c r="C62" s="246">
        <v>1200</v>
      </c>
      <c r="D62" s="253">
        <v>4</v>
      </c>
      <c r="E62" s="246">
        <v>630</v>
      </c>
      <c r="F62" s="247">
        <v>1832</v>
      </c>
      <c r="G62" s="252" t="s">
        <v>728</v>
      </c>
      <c r="H62" s="252" t="s">
        <v>728</v>
      </c>
      <c r="I62" s="258"/>
    </row>
    <row r="63" spans="1:9" ht="15">
      <c r="A63" s="245" t="s">
        <v>760</v>
      </c>
      <c r="B63" s="832"/>
      <c r="C63" s="246">
        <v>1200</v>
      </c>
      <c r="D63" s="253">
        <v>4</v>
      </c>
      <c r="E63" s="246">
        <v>630</v>
      </c>
      <c r="F63" s="247">
        <v>1770</v>
      </c>
      <c r="G63" s="252" t="s">
        <v>728</v>
      </c>
      <c r="H63" s="252" t="s">
        <v>728</v>
      </c>
      <c r="I63" s="258" t="s">
        <v>753</v>
      </c>
    </row>
    <row r="64" spans="1:9" ht="15">
      <c r="A64" s="179" t="s">
        <v>761</v>
      </c>
      <c r="B64" s="184"/>
      <c r="C64" s="180">
        <v>1400</v>
      </c>
      <c r="D64" s="181">
        <v>2.5</v>
      </c>
      <c r="E64" s="191"/>
      <c r="F64" s="182"/>
      <c r="G64" s="257" t="s">
        <v>728</v>
      </c>
      <c r="H64" s="257" t="s">
        <v>728</v>
      </c>
      <c r="I64" s="114"/>
    </row>
    <row r="65" spans="1:9" ht="15">
      <c r="A65" s="179" t="s">
        <v>762</v>
      </c>
      <c r="B65" s="185"/>
      <c r="C65" s="180">
        <v>1400</v>
      </c>
      <c r="D65" s="181">
        <v>2.5</v>
      </c>
      <c r="E65" s="191"/>
      <c r="F65" s="182"/>
      <c r="G65" s="257" t="s">
        <v>728</v>
      </c>
      <c r="H65" s="257" t="s">
        <v>728</v>
      </c>
      <c r="I65" s="114" t="s">
        <v>753</v>
      </c>
    </row>
    <row r="66" spans="1:9" ht="15">
      <c r="A66" s="245" t="s">
        <v>763</v>
      </c>
      <c r="B66" s="184"/>
      <c r="C66" s="246">
        <v>1500</v>
      </c>
      <c r="D66" s="253">
        <v>1.5</v>
      </c>
      <c r="E66" s="246"/>
      <c r="F66" s="247"/>
      <c r="G66" s="252" t="s">
        <v>728</v>
      </c>
      <c r="H66" s="252" t="s">
        <v>728</v>
      </c>
      <c r="I66" s="258"/>
    </row>
    <row r="67" spans="1:9" ht="15">
      <c r="A67" s="245" t="s">
        <v>764</v>
      </c>
      <c r="B67" s="826"/>
      <c r="C67" s="250">
        <v>1500</v>
      </c>
      <c r="D67" s="250">
        <v>1.5</v>
      </c>
      <c r="E67" s="250"/>
      <c r="F67" s="251"/>
      <c r="G67" s="252" t="s">
        <v>728</v>
      </c>
      <c r="H67" s="252" t="s">
        <v>728</v>
      </c>
      <c r="I67" s="258" t="s">
        <v>754</v>
      </c>
    </row>
    <row r="68" spans="1:9" ht="15">
      <c r="A68" s="245" t="s">
        <v>763</v>
      </c>
      <c r="B68" s="826"/>
      <c r="C68" s="250">
        <v>1600</v>
      </c>
      <c r="D68" s="253">
        <v>1.5</v>
      </c>
      <c r="E68" s="250"/>
      <c r="F68" s="251"/>
      <c r="G68" s="252" t="s">
        <v>728</v>
      </c>
      <c r="H68" s="252" t="s">
        <v>728</v>
      </c>
      <c r="I68" s="258"/>
    </row>
    <row r="69" spans="1:9" ht="15">
      <c r="A69" s="245" t="s">
        <v>764</v>
      </c>
      <c r="B69" s="826"/>
      <c r="C69" s="250">
        <v>1600</v>
      </c>
      <c r="D69" s="250">
        <v>1.5</v>
      </c>
      <c r="E69" s="250"/>
      <c r="F69" s="251"/>
      <c r="G69" s="252" t="s">
        <v>728</v>
      </c>
      <c r="H69" s="252" t="s">
        <v>728</v>
      </c>
      <c r="I69" s="258" t="s">
        <v>754</v>
      </c>
    </row>
    <row r="70" spans="1:9" ht="15">
      <c r="A70" s="245" t="s">
        <v>763</v>
      </c>
      <c r="B70" s="826"/>
      <c r="C70" s="250">
        <v>1800</v>
      </c>
      <c r="D70" s="253">
        <v>1.5</v>
      </c>
      <c r="E70" s="250"/>
      <c r="F70" s="251"/>
      <c r="G70" s="252" t="s">
        <v>728</v>
      </c>
      <c r="H70" s="252" t="s">
        <v>728</v>
      </c>
      <c r="I70" s="258"/>
    </row>
    <row r="71" spans="1:9" ht="15">
      <c r="A71" s="245" t="s">
        <v>764</v>
      </c>
      <c r="B71" s="826"/>
      <c r="C71" s="250">
        <v>1800</v>
      </c>
      <c r="D71" s="250">
        <v>1.5</v>
      </c>
      <c r="E71" s="250"/>
      <c r="F71" s="251"/>
      <c r="G71" s="252" t="s">
        <v>728</v>
      </c>
      <c r="H71" s="252" t="s">
        <v>728</v>
      </c>
      <c r="I71" s="258" t="s">
        <v>754</v>
      </c>
    </row>
    <row r="72" spans="1:9" ht="15">
      <c r="A72" s="245" t="s">
        <v>763</v>
      </c>
      <c r="B72" s="826"/>
      <c r="C72" s="250">
        <v>2000</v>
      </c>
      <c r="D72" s="253">
        <v>1.5</v>
      </c>
      <c r="E72" s="250"/>
      <c r="F72" s="251"/>
      <c r="G72" s="252" t="s">
        <v>728</v>
      </c>
      <c r="H72" s="252" t="s">
        <v>728</v>
      </c>
      <c r="I72" s="258"/>
    </row>
    <row r="73" spans="1:9" ht="15">
      <c r="A73" s="254" t="s">
        <v>764</v>
      </c>
      <c r="B73" s="826"/>
      <c r="C73" s="255">
        <v>2000</v>
      </c>
      <c r="D73" s="255">
        <v>1.5</v>
      </c>
      <c r="E73" s="255"/>
      <c r="F73" s="256"/>
      <c r="G73" s="252" t="s">
        <v>728</v>
      </c>
      <c r="H73" s="252" t="s">
        <v>728</v>
      </c>
      <c r="I73" s="258" t="s">
        <v>754</v>
      </c>
    </row>
    <row r="75" spans="1:9" ht="38.25" customHeight="1">
      <c r="A75" s="827" t="s">
        <v>765</v>
      </c>
      <c r="B75" s="828"/>
      <c r="C75" s="828"/>
      <c r="D75" s="828"/>
      <c r="E75" s="828"/>
      <c r="F75" s="828"/>
      <c r="G75" s="828"/>
      <c r="H75" s="828"/>
      <c r="I75" s="189"/>
    </row>
    <row r="76" spans="1:9" ht="15.75">
      <c r="A76" s="175" t="s">
        <v>1061</v>
      </c>
      <c r="B76" s="176" t="s">
        <v>1066</v>
      </c>
      <c r="C76" s="175" t="s">
        <v>1062</v>
      </c>
      <c r="D76" s="175" t="s">
        <v>1063</v>
      </c>
      <c r="E76" s="177" t="s">
        <v>1072</v>
      </c>
      <c r="F76" s="178" t="s">
        <v>1093</v>
      </c>
      <c r="G76" s="178" t="s">
        <v>1094</v>
      </c>
      <c r="H76" s="175" t="s">
        <v>1065</v>
      </c>
      <c r="I76" s="178" t="s">
        <v>752</v>
      </c>
    </row>
    <row r="77" spans="1:9" ht="15">
      <c r="A77" s="245" t="s">
        <v>778</v>
      </c>
      <c r="B77" s="832" t="s">
        <v>782</v>
      </c>
      <c r="C77" s="246">
        <v>150</v>
      </c>
      <c r="D77" s="246">
        <v>25</v>
      </c>
      <c r="E77" s="246">
        <v>403</v>
      </c>
      <c r="F77" s="247">
        <v>111</v>
      </c>
      <c r="G77" s="248">
        <v>12100</v>
      </c>
      <c r="H77" s="248">
        <f>G77*1.1</f>
        <v>13310.000000000002</v>
      </c>
      <c r="I77" s="249"/>
    </row>
    <row r="78" spans="1:9" ht="15">
      <c r="A78" s="245" t="s">
        <v>778</v>
      </c>
      <c r="B78" s="832"/>
      <c r="C78" s="246">
        <v>200</v>
      </c>
      <c r="D78" s="246">
        <v>25</v>
      </c>
      <c r="E78" s="246">
        <v>419</v>
      </c>
      <c r="F78" s="247">
        <v>273</v>
      </c>
      <c r="G78" s="248">
        <v>17500</v>
      </c>
      <c r="H78" s="248">
        <f aca="true" t="shared" si="2" ref="H78:H92">G78*1.1</f>
        <v>19250</v>
      </c>
      <c r="I78" s="249"/>
    </row>
    <row r="79" spans="1:9" ht="15">
      <c r="A79" s="245" t="s">
        <v>778</v>
      </c>
      <c r="B79" s="832"/>
      <c r="C79" s="246">
        <v>250</v>
      </c>
      <c r="D79" s="246">
        <v>25</v>
      </c>
      <c r="E79" s="246">
        <v>457</v>
      </c>
      <c r="F79" s="247">
        <v>395</v>
      </c>
      <c r="G79" s="248">
        <v>21400</v>
      </c>
      <c r="H79" s="248">
        <f t="shared" si="2"/>
        <v>23540.000000000004</v>
      </c>
      <c r="I79" s="249"/>
    </row>
    <row r="80" spans="1:9" ht="15">
      <c r="A80" s="245" t="s">
        <v>778</v>
      </c>
      <c r="B80" s="832"/>
      <c r="C80" s="246">
        <v>300</v>
      </c>
      <c r="D80" s="246">
        <v>25</v>
      </c>
      <c r="E80" s="246">
        <v>500</v>
      </c>
      <c r="F80" s="247">
        <v>470</v>
      </c>
      <c r="G80" s="248">
        <v>43500</v>
      </c>
      <c r="H80" s="248">
        <f t="shared" si="2"/>
        <v>47850.00000000001</v>
      </c>
      <c r="I80" s="249"/>
    </row>
    <row r="81" spans="1:9" ht="15">
      <c r="A81" s="190" t="s">
        <v>779</v>
      </c>
      <c r="B81" s="832"/>
      <c r="C81" s="180">
        <v>150</v>
      </c>
      <c r="D81" s="180">
        <v>25</v>
      </c>
      <c r="E81" s="180">
        <v>403</v>
      </c>
      <c r="F81" s="182">
        <v>103</v>
      </c>
      <c r="G81" s="183">
        <v>15580</v>
      </c>
      <c r="H81" s="183">
        <f t="shared" si="2"/>
        <v>17138</v>
      </c>
      <c r="I81" s="119" t="s">
        <v>29</v>
      </c>
    </row>
    <row r="82" spans="1:9" ht="15">
      <c r="A82" s="190" t="s">
        <v>779</v>
      </c>
      <c r="B82" s="832"/>
      <c r="C82" s="180">
        <v>200</v>
      </c>
      <c r="D82" s="180">
        <v>25</v>
      </c>
      <c r="E82" s="180">
        <v>419</v>
      </c>
      <c r="F82" s="182">
        <v>276</v>
      </c>
      <c r="G82" s="183">
        <v>21900</v>
      </c>
      <c r="H82" s="183">
        <f t="shared" si="2"/>
        <v>24090.000000000004</v>
      </c>
      <c r="I82" s="119" t="s">
        <v>12</v>
      </c>
    </row>
    <row r="83" spans="1:9" ht="15">
      <c r="A83" s="190" t="s">
        <v>779</v>
      </c>
      <c r="B83" s="832"/>
      <c r="C83" s="180">
        <v>250</v>
      </c>
      <c r="D83" s="180">
        <v>25</v>
      </c>
      <c r="E83" s="180">
        <v>457</v>
      </c>
      <c r="F83" s="182">
        <v>363</v>
      </c>
      <c r="G83" s="183">
        <v>26212</v>
      </c>
      <c r="H83" s="183">
        <f t="shared" si="2"/>
        <v>28833.2</v>
      </c>
      <c r="I83" s="119" t="s">
        <v>12</v>
      </c>
    </row>
    <row r="84" spans="1:9" ht="15">
      <c r="A84" s="190" t="s">
        <v>779</v>
      </c>
      <c r="B84" s="832"/>
      <c r="C84" s="180">
        <v>300</v>
      </c>
      <c r="D84" s="180">
        <v>25</v>
      </c>
      <c r="E84" s="180">
        <v>500</v>
      </c>
      <c r="F84" s="182">
        <v>435</v>
      </c>
      <c r="G84" s="183">
        <v>45800</v>
      </c>
      <c r="H84" s="183">
        <f t="shared" si="2"/>
        <v>50380.00000000001</v>
      </c>
      <c r="I84" s="119" t="s">
        <v>12</v>
      </c>
    </row>
    <row r="85" spans="1:9" ht="15">
      <c r="A85" s="245" t="s">
        <v>780</v>
      </c>
      <c r="B85" s="832"/>
      <c r="C85" s="246">
        <v>400</v>
      </c>
      <c r="D85" s="246">
        <v>25</v>
      </c>
      <c r="E85" s="250">
        <v>600</v>
      </c>
      <c r="F85" s="251">
        <v>565</v>
      </c>
      <c r="G85" s="252">
        <v>89500</v>
      </c>
      <c r="H85" s="248">
        <f t="shared" si="2"/>
        <v>98450.00000000001</v>
      </c>
      <c r="I85" s="258" t="s">
        <v>767</v>
      </c>
    </row>
    <row r="86" spans="1:9" ht="15">
      <c r="A86" s="245" t="s">
        <v>781</v>
      </c>
      <c r="B86" s="832"/>
      <c r="C86" s="246">
        <v>400</v>
      </c>
      <c r="D86" s="246">
        <v>25</v>
      </c>
      <c r="E86" s="250">
        <v>600</v>
      </c>
      <c r="F86" s="251">
        <v>585</v>
      </c>
      <c r="G86" s="252">
        <v>99500</v>
      </c>
      <c r="H86" s="248">
        <f t="shared" si="2"/>
        <v>109450.00000000001</v>
      </c>
      <c r="I86" s="258"/>
    </row>
    <row r="87" spans="1:9" ht="15">
      <c r="A87" s="245" t="s">
        <v>780</v>
      </c>
      <c r="B87" s="832"/>
      <c r="C87" s="246">
        <v>500</v>
      </c>
      <c r="D87" s="246">
        <v>25</v>
      </c>
      <c r="E87" s="250">
        <v>700</v>
      </c>
      <c r="F87" s="251">
        <v>1203</v>
      </c>
      <c r="G87" s="252">
        <v>105000</v>
      </c>
      <c r="H87" s="248">
        <f t="shared" si="2"/>
        <v>115500.00000000001</v>
      </c>
      <c r="I87" s="258" t="s">
        <v>768</v>
      </c>
    </row>
    <row r="88" spans="1:11" ht="15">
      <c r="A88" s="245" t="s">
        <v>781</v>
      </c>
      <c r="B88" s="832"/>
      <c r="C88" s="246">
        <v>500</v>
      </c>
      <c r="D88" s="246">
        <v>25</v>
      </c>
      <c r="E88" s="250">
        <v>700</v>
      </c>
      <c r="F88" s="251">
        <v>1177</v>
      </c>
      <c r="G88" s="252">
        <v>125000</v>
      </c>
      <c r="H88" s="248">
        <f t="shared" si="2"/>
        <v>137500</v>
      </c>
      <c r="I88" s="258"/>
      <c r="K88" s="192"/>
    </row>
    <row r="89" spans="1:9" ht="15">
      <c r="A89" s="245" t="s">
        <v>780</v>
      </c>
      <c r="B89" s="832"/>
      <c r="C89" s="246">
        <v>600</v>
      </c>
      <c r="D89" s="246">
        <v>25</v>
      </c>
      <c r="E89" s="246">
        <v>800</v>
      </c>
      <c r="F89" s="247">
        <v>1330</v>
      </c>
      <c r="G89" s="248">
        <v>127000</v>
      </c>
      <c r="H89" s="248">
        <f t="shared" si="2"/>
        <v>139700</v>
      </c>
      <c r="I89" s="258" t="s">
        <v>768</v>
      </c>
    </row>
    <row r="90" spans="1:9" ht="15">
      <c r="A90" s="245" t="s">
        <v>781</v>
      </c>
      <c r="B90" s="832"/>
      <c r="C90" s="246">
        <v>600</v>
      </c>
      <c r="D90" s="246">
        <v>25</v>
      </c>
      <c r="E90" s="246">
        <v>800</v>
      </c>
      <c r="F90" s="247">
        <v>1370</v>
      </c>
      <c r="G90" s="248">
        <v>147000</v>
      </c>
      <c r="H90" s="248">
        <f t="shared" si="2"/>
        <v>161700</v>
      </c>
      <c r="I90" s="258"/>
    </row>
    <row r="91" spans="1:9" ht="15">
      <c r="A91" s="245" t="s">
        <v>780</v>
      </c>
      <c r="B91" s="832"/>
      <c r="C91" s="246">
        <v>800</v>
      </c>
      <c r="D91" s="246">
        <v>25</v>
      </c>
      <c r="E91" s="246">
        <v>1000</v>
      </c>
      <c r="F91" s="247">
        <v>2600</v>
      </c>
      <c r="G91" s="248">
        <v>485000</v>
      </c>
      <c r="H91" s="248">
        <f t="shared" si="2"/>
        <v>533500</v>
      </c>
      <c r="I91" s="258" t="s">
        <v>769</v>
      </c>
    </row>
    <row r="92" spans="1:9" ht="15">
      <c r="A92" s="245" t="s">
        <v>781</v>
      </c>
      <c r="B92" s="832"/>
      <c r="C92" s="246">
        <v>800</v>
      </c>
      <c r="D92" s="246">
        <v>25</v>
      </c>
      <c r="E92" s="246">
        <v>1000</v>
      </c>
      <c r="F92" s="247">
        <v>2640</v>
      </c>
      <c r="G92" s="248">
        <v>525000</v>
      </c>
      <c r="H92" s="248">
        <f t="shared" si="2"/>
        <v>577500</v>
      </c>
      <c r="I92" s="258"/>
    </row>
    <row r="93" ht="12.75">
      <c r="B93" s="832"/>
    </row>
    <row r="94" ht="12.75">
      <c r="B94" s="832"/>
    </row>
    <row r="95" ht="12.75">
      <c r="B95" s="832"/>
    </row>
    <row r="96" ht="12.75">
      <c r="B96" s="832"/>
    </row>
  </sheetData>
  <sheetProtection/>
  <mergeCells count="11">
    <mergeCell ref="B77:B96"/>
    <mergeCell ref="A9:H9"/>
    <mergeCell ref="B11:B30"/>
    <mergeCell ref="B34:B40"/>
    <mergeCell ref="B44:B63"/>
    <mergeCell ref="B67:B73"/>
    <mergeCell ref="A42:H42"/>
    <mergeCell ref="A3:H3"/>
    <mergeCell ref="G6:H6"/>
    <mergeCell ref="A8:G8"/>
    <mergeCell ref="A75:H75"/>
  </mergeCells>
  <printOptions/>
  <pageMargins left="0.75" right="0.75" top="1" bottom="1" header="0.5" footer="0.5"/>
  <pageSetup horizontalDpi="600" verticalDpi="600" orientation="portrait" paperSize="9" scale="6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tabColor indexed="57"/>
  </sheetPr>
  <dimension ref="A1:O84"/>
  <sheetViews>
    <sheetView view="pageBreakPreview" zoomScaleSheetLayoutView="100" zoomScalePageLayoutView="0" workbookViewId="0" topLeftCell="A1">
      <selection activeCell="L28" sqref="L28"/>
    </sheetView>
  </sheetViews>
  <sheetFormatPr defaultColWidth="9.00390625" defaultRowHeight="12.75"/>
  <cols>
    <col min="1" max="1" width="10.875" style="0" customWidth="1"/>
    <col min="3" max="3" width="15.625" style="0" customWidth="1"/>
    <col min="6" max="6" width="7.875" style="0" customWidth="1"/>
    <col min="7" max="7" width="28.375" style="0" customWidth="1"/>
    <col min="8" max="8" width="15.375" style="0" customWidth="1"/>
    <col min="9" max="9" width="13.625" style="0" customWidth="1"/>
  </cols>
  <sheetData>
    <row r="1" spans="1:9" ht="18.75">
      <c r="A1" s="839" t="s">
        <v>966</v>
      </c>
      <c r="B1" s="840"/>
      <c r="C1" s="840"/>
      <c r="D1" s="840"/>
      <c r="E1" s="840"/>
      <c r="F1" s="840"/>
      <c r="G1" s="840"/>
      <c r="H1" s="840"/>
      <c r="I1" s="841"/>
    </row>
    <row r="2" spans="1:9" ht="31.5">
      <c r="A2" s="171" t="s">
        <v>8</v>
      </c>
      <c r="B2" s="172" t="s">
        <v>13</v>
      </c>
      <c r="C2" s="173" t="s">
        <v>10</v>
      </c>
      <c r="D2" s="172" t="s">
        <v>14</v>
      </c>
      <c r="E2" s="172" t="s">
        <v>30</v>
      </c>
      <c r="F2" s="172" t="s">
        <v>15</v>
      </c>
      <c r="G2" s="172" t="s">
        <v>16</v>
      </c>
      <c r="H2" s="172" t="s">
        <v>43</v>
      </c>
      <c r="I2" s="174" t="s">
        <v>183</v>
      </c>
    </row>
    <row r="3" spans="1:9" ht="18.75">
      <c r="A3" s="839" t="s">
        <v>966</v>
      </c>
      <c r="B3" s="840"/>
      <c r="C3" s="840"/>
      <c r="D3" s="840"/>
      <c r="E3" s="840"/>
      <c r="F3" s="840"/>
      <c r="G3" s="840"/>
      <c r="H3" s="840"/>
      <c r="I3" s="841"/>
    </row>
    <row r="4" spans="1:9" ht="12.75">
      <c r="A4" s="836" t="s">
        <v>965</v>
      </c>
      <c r="B4" s="837"/>
      <c r="C4" s="837"/>
      <c r="D4" s="837"/>
      <c r="E4" s="837"/>
      <c r="F4" s="837"/>
      <c r="G4" s="837"/>
      <c r="H4" s="837"/>
      <c r="I4" s="838"/>
    </row>
    <row r="5" spans="1:9" ht="12.75">
      <c r="A5" s="581">
        <v>50</v>
      </c>
      <c r="B5" s="581">
        <v>1.6</v>
      </c>
      <c r="C5" s="581" t="s">
        <v>963</v>
      </c>
      <c r="D5" s="581"/>
      <c r="E5" s="581"/>
      <c r="F5" s="582"/>
      <c r="G5" s="581" t="s">
        <v>25</v>
      </c>
      <c r="H5" s="259"/>
      <c r="I5" s="580">
        <v>492.64</v>
      </c>
    </row>
    <row r="6" spans="1:9" ht="12.75">
      <c r="A6" s="581">
        <v>65</v>
      </c>
      <c r="B6" s="581">
        <v>1.6</v>
      </c>
      <c r="C6" s="581" t="s">
        <v>963</v>
      </c>
      <c r="D6" s="581"/>
      <c r="E6" s="581"/>
      <c r="F6" s="581"/>
      <c r="G6" s="581" t="s">
        <v>25</v>
      </c>
      <c r="H6" s="259"/>
      <c r="I6" s="580">
        <v>602.16</v>
      </c>
    </row>
    <row r="7" spans="1:9" ht="12.75">
      <c r="A7" s="581">
        <v>80</v>
      </c>
      <c r="B7" s="581">
        <v>1.6</v>
      </c>
      <c r="C7" s="581" t="s">
        <v>963</v>
      </c>
      <c r="D7" s="581"/>
      <c r="E7" s="581"/>
      <c r="F7" s="581"/>
      <c r="G7" s="581" t="s">
        <v>25</v>
      </c>
      <c r="H7" s="259"/>
      <c r="I7" s="580">
        <v>693</v>
      </c>
    </row>
    <row r="8" spans="1:9" ht="12.75">
      <c r="A8" s="581">
        <v>100</v>
      </c>
      <c r="B8" s="581">
        <v>1.6</v>
      </c>
      <c r="C8" s="581" t="s">
        <v>963</v>
      </c>
      <c r="D8" s="581"/>
      <c r="E8" s="581"/>
      <c r="F8" s="581"/>
      <c r="G8" s="581" t="s">
        <v>25</v>
      </c>
      <c r="H8" s="259"/>
      <c r="I8" s="580">
        <v>1047.86</v>
      </c>
    </row>
    <row r="9" spans="1:9" ht="12.75">
      <c r="A9" s="581">
        <v>125</v>
      </c>
      <c r="B9" s="581">
        <v>1.6</v>
      </c>
      <c r="C9" s="581" t="s">
        <v>963</v>
      </c>
      <c r="D9" s="581"/>
      <c r="E9" s="581"/>
      <c r="F9" s="581"/>
      <c r="G9" s="581" t="s">
        <v>25</v>
      </c>
      <c r="H9" s="259"/>
      <c r="I9" s="580">
        <v>1385.56</v>
      </c>
    </row>
    <row r="10" spans="1:9" ht="31.5" customHeight="1">
      <c r="A10" s="581">
        <v>150</v>
      </c>
      <c r="B10" s="581">
        <v>1.6</v>
      </c>
      <c r="C10" s="581" t="s">
        <v>963</v>
      </c>
      <c r="D10" s="581"/>
      <c r="E10" s="581"/>
      <c r="F10" s="581"/>
      <c r="G10" s="581" t="s">
        <v>25</v>
      </c>
      <c r="H10" s="259"/>
      <c r="I10" s="580">
        <v>1824.3</v>
      </c>
    </row>
    <row r="11" spans="1:9" ht="12.75">
      <c r="A11" s="581">
        <v>200</v>
      </c>
      <c r="B11" s="581">
        <v>1.6</v>
      </c>
      <c r="C11" s="581" t="s">
        <v>963</v>
      </c>
      <c r="D11" s="581"/>
      <c r="E11" s="581"/>
      <c r="F11" s="581"/>
      <c r="G11" s="581" t="s">
        <v>25</v>
      </c>
      <c r="H11" s="259"/>
      <c r="I11" s="580">
        <v>2988.42</v>
      </c>
    </row>
    <row r="12" spans="1:9" ht="12.75">
      <c r="A12" s="581">
        <v>250</v>
      </c>
      <c r="B12" s="581">
        <v>1.6</v>
      </c>
      <c r="C12" s="581" t="s">
        <v>963</v>
      </c>
      <c r="D12" s="581"/>
      <c r="E12" s="581"/>
      <c r="F12" s="581"/>
      <c r="G12" s="581" t="s">
        <v>25</v>
      </c>
      <c r="H12" s="259"/>
      <c r="I12" s="580">
        <v>5359.68</v>
      </c>
    </row>
    <row r="13" spans="1:9" ht="12.75">
      <c r="A13" s="581">
        <v>300</v>
      </c>
      <c r="B13" s="581">
        <v>1.6</v>
      </c>
      <c r="C13" s="581" t="s">
        <v>963</v>
      </c>
      <c r="D13" s="581"/>
      <c r="E13" s="581"/>
      <c r="F13" s="581"/>
      <c r="G13" s="581" t="s">
        <v>25</v>
      </c>
      <c r="H13" s="259"/>
      <c r="I13" s="580">
        <v>7897.41</v>
      </c>
    </row>
    <row r="14" spans="1:9" ht="12.75">
      <c r="A14" s="836" t="s">
        <v>964</v>
      </c>
      <c r="B14" s="837"/>
      <c r="C14" s="837"/>
      <c r="D14" s="837"/>
      <c r="E14" s="837"/>
      <c r="F14" s="837"/>
      <c r="G14" s="837"/>
      <c r="H14" s="837"/>
      <c r="I14" s="838"/>
    </row>
    <row r="15" spans="1:9" ht="12.75">
      <c r="A15" s="74">
        <v>50</v>
      </c>
      <c r="B15" s="74">
        <v>1.6</v>
      </c>
      <c r="C15" s="74" t="s">
        <v>963</v>
      </c>
      <c r="D15" s="74"/>
      <c r="E15" s="74"/>
      <c r="F15" s="583"/>
      <c r="G15" s="74" t="s">
        <v>25</v>
      </c>
      <c r="H15" s="49"/>
      <c r="I15" s="579">
        <v>515.67</v>
      </c>
    </row>
    <row r="16" spans="1:9" ht="12.75">
      <c r="A16" s="74">
        <v>65</v>
      </c>
      <c r="B16" s="74">
        <v>1.6</v>
      </c>
      <c r="C16" s="74" t="s">
        <v>963</v>
      </c>
      <c r="D16" s="74"/>
      <c r="E16" s="74"/>
      <c r="F16" s="74"/>
      <c r="G16" s="74" t="s">
        <v>25</v>
      </c>
      <c r="H16" s="49"/>
      <c r="I16" s="579">
        <v>633.45</v>
      </c>
    </row>
    <row r="17" spans="1:9" ht="12.75">
      <c r="A17" s="74">
        <v>80</v>
      </c>
      <c r="B17" s="74">
        <v>1.6</v>
      </c>
      <c r="C17" s="74" t="s">
        <v>963</v>
      </c>
      <c r="D17" s="74"/>
      <c r="E17" s="74"/>
      <c r="F17" s="74"/>
      <c r="G17" s="74" t="s">
        <v>25</v>
      </c>
      <c r="H17" s="49"/>
      <c r="I17" s="579">
        <v>726.24</v>
      </c>
    </row>
    <row r="18" spans="1:9" ht="12.75">
      <c r="A18" s="74">
        <v>100</v>
      </c>
      <c r="B18" s="74">
        <v>1.6</v>
      </c>
      <c r="C18" s="74" t="s">
        <v>963</v>
      </c>
      <c r="D18" s="74"/>
      <c r="E18" s="74"/>
      <c r="F18" s="74"/>
      <c r="G18" s="74" t="s">
        <v>25</v>
      </c>
      <c r="H18" s="49"/>
      <c r="I18" s="579">
        <v>1087.41</v>
      </c>
    </row>
    <row r="19" spans="1:9" ht="12.75">
      <c r="A19" s="74">
        <v>125</v>
      </c>
      <c r="B19" s="74">
        <v>1.6</v>
      </c>
      <c r="C19" s="74" t="s">
        <v>963</v>
      </c>
      <c r="D19" s="74"/>
      <c r="E19" s="74"/>
      <c r="F19" s="74"/>
      <c r="G19" s="74" t="s">
        <v>25</v>
      </c>
      <c r="H19" s="49"/>
      <c r="I19" s="579">
        <v>1441.62</v>
      </c>
    </row>
    <row r="20" spans="1:9" ht="12.75">
      <c r="A20" s="74">
        <v>150</v>
      </c>
      <c r="B20" s="74">
        <v>1.6</v>
      </c>
      <c r="C20" s="74" t="s">
        <v>963</v>
      </c>
      <c r="D20" s="74"/>
      <c r="E20" s="74"/>
      <c r="F20" s="74"/>
      <c r="G20" s="74" t="s">
        <v>25</v>
      </c>
      <c r="H20" s="49"/>
      <c r="I20" s="579">
        <v>1884.49</v>
      </c>
    </row>
    <row r="21" spans="1:9" ht="12.75">
      <c r="A21" s="74">
        <v>200</v>
      </c>
      <c r="B21" s="74">
        <v>1.6</v>
      </c>
      <c r="C21" s="74" t="s">
        <v>963</v>
      </c>
      <c r="D21" s="74"/>
      <c r="E21" s="74"/>
      <c r="F21" s="74"/>
      <c r="G21" s="74" t="s">
        <v>25</v>
      </c>
      <c r="H21" s="49"/>
      <c r="I21" s="579">
        <v>3082.73</v>
      </c>
    </row>
    <row r="22" spans="1:9" ht="12.75">
      <c r="A22" s="74">
        <v>250</v>
      </c>
      <c r="B22" s="74">
        <v>1.6</v>
      </c>
      <c r="C22" s="74" t="s">
        <v>963</v>
      </c>
      <c r="D22" s="74"/>
      <c r="E22" s="74"/>
      <c r="F22" s="74"/>
      <c r="G22" s="74" t="s">
        <v>25</v>
      </c>
      <c r="H22" s="49"/>
      <c r="I22" s="579">
        <v>5479.42</v>
      </c>
    </row>
    <row r="23" spans="1:9" ht="12.75">
      <c r="A23" s="74">
        <v>300</v>
      </c>
      <c r="B23" s="74">
        <v>1.6</v>
      </c>
      <c r="C23" s="74" t="s">
        <v>963</v>
      </c>
      <c r="D23" s="74"/>
      <c r="E23" s="74"/>
      <c r="F23" s="74"/>
      <c r="G23" s="74" t="s">
        <v>25</v>
      </c>
      <c r="H23" s="49"/>
      <c r="I23" s="579">
        <v>8095.81</v>
      </c>
    </row>
    <row r="24" spans="1:9" ht="12.75">
      <c r="A24" s="846" t="s">
        <v>31</v>
      </c>
      <c r="B24" s="847"/>
      <c r="C24" s="848"/>
      <c r="D24" s="848"/>
      <c r="E24" s="848"/>
      <c r="F24" s="848"/>
      <c r="G24" s="847"/>
      <c r="H24" s="848"/>
      <c r="I24" s="849"/>
    </row>
    <row r="25" spans="1:9" ht="14.25">
      <c r="A25" s="845">
        <v>500</v>
      </c>
      <c r="B25" s="845">
        <v>10</v>
      </c>
      <c r="C25" s="581" t="s">
        <v>32</v>
      </c>
      <c r="D25" s="581">
        <v>275</v>
      </c>
      <c r="E25" s="581">
        <v>474</v>
      </c>
      <c r="F25" s="582" t="s">
        <v>26</v>
      </c>
      <c r="G25" s="581" t="s">
        <v>33</v>
      </c>
      <c r="H25" s="584" t="s">
        <v>34</v>
      </c>
      <c r="I25" s="575">
        <v>28500</v>
      </c>
    </row>
    <row r="26" spans="1:9" ht="25.5">
      <c r="A26" s="845"/>
      <c r="B26" s="845"/>
      <c r="C26" s="581" t="s">
        <v>35</v>
      </c>
      <c r="D26" s="581">
        <v>275</v>
      </c>
      <c r="E26" s="581">
        <v>474</v>
      </c>
      <c r="F26" s="582" t="s">
        <v>26</v>
      </c>
      <c r="G26" s="581" t="s">
        <v>33</v>
      </c>
      <c r="H26" s="584" t="s">
        <v>36</v>
      </c>
      <c r="I26" s="575">
        <v>28500</v>
      </c>
    </row>
    <row r="27" spans="1:9" ht="14.25">
      <c r="A27" s="845">
        <v>600</v>
      </c>
      <c r="B27" s="845">
        <v>10</v>
      </c>
      <c r="C27" s="581" t="s">
        <v>32</v>
      </c>
      <c r="D27" s="581">
        <v>300</v>
      </c>
      <c r="E27" s="581">
        <v>635</v>
      </c>
      <c r="F27" s="582" t="s">
        <v>26</v>
      </c>
      <c r="G27" s="581" t="s">
        <v>33</v>
      </c>
      <c r="H27" s="584" t="s">
        <v>34</v>
      </c>
      <c r="I27" s="575">
        <v>43200</v>
      </c>
    </row>
    <row r="28" spans="1:9" ht="25.5">
      <c r="A28" s="845"/>
      <c r="B28" s="845"/>
      <c r="C28" s="581" t="s">
        <v>35</v>
      </c>
      <c r="D28" s="581">
        <v>300</v>
      </c>
      <c r="E28" s="581">
        <v>635</v>
      </c>
      <c r="F28" s="582" t="s">
        <v>26</v>
      </c>
      <c r="G28" s="581" t="s">
        <v>33</v>
      </c>
      <c r="H28" s="584" t="s">
        <v>36</v>
      </c>
      <c r="I28" s="575">
        <v>43200</v>
      </c>
    </row>
    <row r="29" spans="1:9" ht="14.25">
      <c r="A29" s="845">
        <v>800</v>
      </c>
      <c r="B29" s="845">
        <v>10</v>
      </c>
      <c r="C29" s="581" t="s">
        <v>32</v>
      </c>
      <c r="D29" s="581">
        <v>350</v>
      </c>
      <c r="E29" s="581">
        <v>775</v>
      </c>
      <c r="F29" s="582" t="s">
        <v>26</v>
      </c>
      <c r="G29" s="581" t="s">
        <v>33</v>
      </c>
      <c r="H29" s="584" t="s">
        <v>34</v>
      </c>
      <c r="I29" s="575">
        <v>98400</v>
      </c>
    </row>
    <row r="30" spans="1:9" ht="25.5">
      <c r="A30" s="845"/>
      <c r="B30" s="845"/>
      <c r="C30" s="581" t="s">
        <v>35</v>
      </c>
      <c r="D30" s="581">
        <v>350</v>
      </c>
      <c r="E30" s="581">
        <v>775</v>
      </c>
      <c r="F30" s="582" t="s">
        <v>26</v>
      </c>
      <c r="G30" s="581" t="s">
        <v>33</v>
      </c>
      <c r="H30" s="584" t="s">
        <v>36</v>
      </c>
      <c r="I30" s="575">
        <v>98400</v>
      </c>
    </row>
    <row r="31" spans="1:9" ht="20.25">
      <c r="A31" s="842" t="s">
        <v>37</v>
      </c>
      <c r="B31" s="843"/>
      <c r="C31" s="843"/>
      <c r="D31" s="843"/>
      <c r="E31" s="843"/>
      <c r="F31" s="843"/>
      <c r="G31" s="843"/>
      <c r="H31" s="843"/>
      <c r="I31" s="844"/>
    </row>
    <row r="32" spans="1:9" ht="12.75">
      <c r="A32" s="74">
        <v>250</v>
      </c>
      <c r="B32" s="74">
        <v>16</v>
      </c>
      <c r="C32" s="74" t="s">
        <v>38</v>
      </c>
      <c r="D32" s="74"/>
      <c r="E32" s="74"/>
      <c r="F32" s="583"/>
      <c r="G32" s="74" t="s">
        <v>25</v>
      </c>
      <c r="H32" s="49"/>
      <c r="I32" s="579">
        <v>23735.7</v>
      </c>
    </row>
    <row r="33" spans="1:9" ht="12.75">
      <c r="A33" s="74">
        <v>300</v>
      </c>
      <c r="B33" s="74">
        <v>16</v>
      </c>
      <c r="C33" s="74" t="s">
        <v>38</v>
      </c>
      <c r="D33" s="74"/>
      <c r="E33" s="74"/>
      <c r="F33" s="583"/>
      <c r="G33" s="74" t="s">
        <v>25</v>
      </c>
      <c r="H33" s="49"/>
      <c r="I33" s="579">
        <v>30330.72</v>
      </c>
    </row>
    <row r="34" spans="1:9" ht="12.75">
      <c r="A34" s="74">
        <v>400</v>
      </c>
      <c r="B34" s="74">
        <v>16</v>
      </c>
      <c r="C34" s="74" t="s">
        <v>38</v>
      </c>
      <c r="D34" s="74"/>
      <c r="E34" s="74"/>
      <c r="F34" s="583"/>
      <c r="G34" s="74" t="s">
        <v>25</v>
      </c>
      <c r="H34" s="49"/>
      <c r="I34" s="579">
        <v>48172.32</v>
      </c>
    </row>
    <row r="35" spans="1:9" ht="12.75">
      <c r="A35" s="74">
        <v>500</v>
      </c>
      <c r="B35" s="74">
        <v>16</v>
      </c>
      <c r="C35" s="74" t="s">
        <v>38</v>
      </c>
      <c r="D35" s="74"/>
      <c r="E35" s="74"/>
      <c r="F35" s="74"/>
      <c r="G35" s="74" t="s">
        <v>25</v>
      </c>
      <c r="H35" s="49"/>
      <c r="I35" s="579">
        <v>82836</v>
      </c>
    </row>
    <row r="36" spans="1:9" ht="12.75">
      <c r="A36" s="74">
        <v>600</v>
      </c>
      <c r="B36" s="74">
        <v>16</v>
      </c>
      <c r="C36" s="74" t="s">
        <v>38</v>
      </c>
      <c r="D36" s="74"/>
      <c r="E36" s="74"/>
      <c r="F36" s="74"/>
      <c r="G36" s="74" t="s">
        <v>25</v>
      </c>
      <c r="H36" s="49"/>
      <c r="I36" s="579">
        <v>123310.94399999999</v>
      </c>
    </row>
    <row r="37" spans="1:9" ht="12.75">
      <c r="A37" s="74">
        <v>800</v>
      </c>
      <c r="B37" s="74">
        <v>16</v>
      </c>
      <c r="C37" s="74" t="s">
        <v>38</v>
      </c>
      <c r="D37" s="74"/>
      <c r="E37" s="74"/>
      <c r="F37" s="74"/>
      <c r="G37" s="74" t="s">
        <v>25</v>
      </c>
      <c r="H37" s="49"/>
      <c r="I37" s="579">
        <v>238312.8</v>
      </c>
    </row>
    <row r="38" spans="1:9" ht="12.75">
      <c r="A38" s="74">
        <v>1000</v>
      </c>
      <c r="B38" s="74">
        <v>16</v>
      </c>
      <c r="C38" s="74" t="s">
        <v>38</v>
      </c>
      <c r="D38" s="74"/>
      <c r="E38" s="74"/>
      <c r="F38" s="74"/>
      <c r="G38" s="74" t="s">
        <v>25</v>
      </c>
      <c r="H38" s="49"/>
      <c r="I38" s="579">
        <v>286740</v>
      </c>
    </row>
    <row r="39" spans="1:9" ht="12.75">
      <c r="A39" s="74">
        <v>1200</v>
      </c>
      <c r="B39" s="74">
        <v>16</v>
      </c>
      <c r="C39" s="74" t="s">
        <v>39</v>
      </c>
      <c r="D39" s="74"/>
      <c r="E39" s="74"/>
      <c r="F39" s="74"/>
      <c r="G39" s="74" t="s">
        <v>25</v>
      </c>
      <c r="H39" s="49"/>
      <c r="I39" s="579">
        <v>447314.4</v>
      </c>
    </row>
    <row r="40" spans="1:9" ht="12.75">
      <c r="A40" s="74">
        <v>1400</v>
      </c>
      <c r="B40" s="74">
        <v>16</v>
      </c>
      <c r="C40" s="74" t="s">
        <v>39</v>
      </c>
      <c r="D40" s="74"/>
      <c r="E40" s="74"/>
      <c r="F40" s="74"/>
      <c r="G40" s="74" t="s">
        <v>25</v>
      </c>
      <c r="H40" s="49"/>
      <c r="I40" s="579">
        <v>567108</v>
      </c>
    </row>
    <row r="41" spans="1:9" ht="12.75">
      <c r="A41" s="585"/>
      <c r="B41" s="586"/>
      <c r="C41" s="586"/>
      <c r="D41" s="586"/>
      <c r="E41" s="586"/>
      <c r="F41" s="586"/>
      <c r="G41" s="586"/>
      <c r="H41" s="50"/>
      <c r="I41" s="236"/>
    </row>
    <row r="42" spans="1:9" ht="14.25">
      <c r="A42" s="581">
        <v>400</v>
      </c>
      <c r="B42" s="581">
        <v>10</v>
      </c>
      <c r="C42" s="581" t="s">
        <v>40</v>
      </c>
      <c r="D42" s="581"/>
      <c r="E42" s="581"/>
      <c r="F42" s="582"/>
      <c r="G42" s="581" t="s">
        <v>25</v>
      </c>
      <c r="H42" s="259"/>
      <c r="I42" s="576">
        <v>48000</v>
      </c>
    </row>
    <row r="43" spans="1:9" ht="14.25">
      <c r="A43" s="581">
        <v>600</v>
      </c>
      <c r="B43" s="581">
        <v>10</v>
      </c>
      <c r="C43" s="581" t="s">
        <v>40</v>
      </c>
      <c r="D43" s="581"/>
      <c r="E43" s="581"/>
      <c r="F43" s="581"/>
      <c r="G43" s="581" t="s">
        <v>25</v>
      </c>
      <c r="H43" s="259"/>
      <c r="I43" s="576">
        <v>105000</v>
      </c>
    </row>
    <row r="44" spans="1:15" ht="14.25">
      <c r="A44" s="581">
        <v>800</v>
      </c>
      <c r="B44" s="581">
        <v>10</v>
      </c>
      <c r="C44" s="581" t="s">
        <v>40</v>
      </c>
      <c r="D44" s="581"/>
      <c r="E44" s="581"/>
      <c r="F44" s="581"/>
      <c r="G44" s="581" t="s">
        <v>25</v>
      </c>
      <c r="H44" s="259"/>
      <c r="I44" s="576">
        <v>145000</v>
      </c>
      <c r="O44" s="50"/>
    </row>
    <row r="45" spans="1:9" ht="14.25">
      <c r="A45" s="581">
        <v>1000</v>
      </c>
      <c r="B45" s="581">
        <v>10</v>
      </c>
      <c r="C45" s="581" t="s">
        <v>40</v>
      </c>
      <c r="D45" s="581"/>
      <c r="E45" s="581"/>
      <c r="F45" s="581"/>
      <c r="G45" s="581" t="s">
        <v>25</v>
      </c>
      <c r="H45" s="259"/>
      <c r="I45" s="576">
        <v>275800</v>
      </c>
    </row>
    <row r="46" spans="1:9" ht="14.25">
      <c r="A46" s="581">
        <v>1200</v>
      </c>
      <c r="B46" s="581">
        <v>10</v>
      </c>
      <c r="C46" s="581" t="s">
        <v>40</v>
      </c>
      <c r="D46" s="581"/>
      <c r="E46" s="581"/>
      <c r="F46" s="581"/>
      <c r="G46" s="581" t="s">
        <v>25</v>
      </c>
      <c r="H46" s="259"/>
      <c r="I46" s="576">
        <v>327400</v>
      </c>
    </row>
    <row r="47" spans="1:9" ht="14.25">
      <c r="A47" s="581">
        <v>1400</v>
      </c>
      <c r="B47" s="581">
        <v>2.5</v>
      </c>
      <c r="C47" s="581" t="s">
        <v>40</v>
      </c>
      <c r="D47" s="581"/>
      <c r="E47" s="581"/>
      <c r="F47" s="581"/>
      <c r="G47" s="581" t="s">
        <v>25</v>
      </c>
      <c r="H47" s="259"/>
      <c r="I47" s="576">
        <v>531810</v>
      </c>
    </row>
    <row r="48" spans="1:9" ht="14.25">
      <c r="A48" s="581">
        <v>1600</v>
      </c>
      <c r="B48" s="581">
        <v>2.5</v>
      </c>
      <c r="C48" s="581" t="s">
        <v>40</v>
      </c>
      <c r="D48" s="581"/>
      <c r="E48" s="581"/>
      <c r="F48" s="581"/>
      <c r="G48" s="581" t="s">
        <v>25</v>
      </c>
      <c r="H48" s="259"/>
      <c r="I48" s="576">
        <v>685400</v>
      </c>
    </row>
    <row r="49" spans="1:9" ht="14.25">
      <c r="A49" s="581">
        <v>1800</v>
      </c>
      <c r="B49" s="581">
        <v>2.5</v>
      </c>
      <c r="C49" s="581" t="s">
        <v>40</v>
      </c>
      <c r="D49" s="581"/>
      <c r="E49" s="581"/>
      <c r="F49" s="581"/>
      <c r="G49" s="581" t="s">
        <v>25</v>
      </c>
      <c r="H49" s="259"/>
      <c r="I49" s="576">
        <v>835700</v>
      </c>
    </row>
    <row r="50" spans="1:9" ht="14.25">
      <c r="A50" s="581">
        <v>2000</v>
      </c>
      <c r="B50" s="581">
        <v>2.5</v>
      </c>
      <c r="C50" s="581" t="s">
        <v>40</v>
      </c>
      <c r="D50" s="581"/>
      <c r="E50" s="581"/>
      <c r="F50" s="581"/>
      <c r="G50" s="581" t="s">
        <v>25</v>
      </c>
      <c r="H50" s="259"/>
      <c r="I50" s="576">
        <v>1120000</v>
      </c>
    </row>
    <row r="51" spans="1:9" ht="14.25">
      <c r="A51" s="581">
        <v>400</v>
      </c>
      <c r="B51" s="581">
        <v>10</v>
      </c>
      <c r="C51" s="581" t="s">
        <v>784</v>
      </c>
      <c r="D51" s="581"/>
      <c r="E51" s="581"/>
      <c r="F51" s="582"/>
      <c r="G51" s="581" t="s">
        <v>25</v>
      </c>
      <c r="H51" s="259"/>
      <c r="I51" s="576">
        <v>48000</v>
      </c>
    </row>
    <row r="52" spans="1:9" ht="14.25">
      <c r="A52" s="581">
        <v>600</v>
      </c>
      <c r="B52" s="581">
        <v>10</v>
      </c>
      <c r="C52" s="581" t="s">
        <v>784</v>
      </c>
      <c r="D52" s="581"/>
      <c r="E52" s="581"/>
      <c r="F52" s="581"/>
      <c r="G52" s="581" t="s">
        <v>25</v>
      </c>
      <c r="H52" s="259"/>
      <c r="I52" s="576">
        <v>120000</v>
      </c>
    </row>
    <row r="53" spans="1:9" ht="14.25">
      <c r="A53" s="581">
        <v>800</v>
      </c>
      <c r="B53" s="581">
        <v>10</v>
      </c>
      <c r="C53" s="581" t="s">
        <v>784</v>
      </c>
      <c r="D53" s="581"/>
      <c r="E53" s="581"/>
      <c r="F53" s="581"/>
      <c r="G53" s="581" t="s">
        <v>25</v>
      </c>
      <c r="H53" s="259"/>
      <c r="I53" s="576">
        <v>160000</v>
      </c>
    </row>
    <row r="54" spans="1:9" ht="14.25">
      <c r="A54" s="581">
        <v>1000</v>
      </c>
      <c r="B54" s="581">
        <v>10</v>
      </c>
      <c r="C54" s="581" t="s">
        <v>784</v>
      </c>
      <c r="D54" s="581"/>
      <c r="E54" s="581"/>
      <c r="F54" s="581"/>
      <c r="G54" s="581" t="s">
        <v>25</v>
      </c>
      <c r="H54" s="259"/>
      <c r="I54" s="576">
        <v>290300</v>
      </c>
    </row>
    <row r="55" spans="1:9" ht="14.25">
      <c r="A55" s="581">
        <v>1200</v>
      </c>
      <c r="B55" s="581">
        <v>10</v>
      </c>
      <c r="C55" s="581" t="s">
        <v>784</v>
      </c>
      <c r="D55" s="581"/>
      <c r="E55" s="581"/>
      <c r="F55" s="581"/>
      <c r="G55" s="581" t="s">
        <v>25</v>
      </c>
      <c r="H55" s="259"/>
      <c r="I55" s="576">
        <v>347400</v>
      </c>
    </row>
    <row r="56" spans="1:9" ht="14.25">
      <c r="A56" s="581">
        <v>1400</v>
      </c>
      <c r="B56" s="581">
        <v>2.5</v>
      </c>
      <c r="C56" s="581" t="s">
        <v>784</v>
      </c>
      <c r="D56" s="581"/>
      <c r="E56" s="581"/>
      <c r="F56" s="581"/>
      <c r="G56" s="581" t="s">
        <v>25</v>
      </c>
      <c r="H56" s="259"/>
      <c r="I56" s="576">
        <v>551810</v>
      </c>
    </row>
    <row r="57" spans="1:9" ht="14.25">
      <c r="A57" s="581">
        <v>1600</v>
      </c>
      <c r="B57" s="581">
        <v>2.5</v>
      </c>
      <c r="C57" s="581" t="s">
        <v>784</v>
      </c>
      <c r="D57" s="581"/>
      <c r="E57" s="581"/>
      <c r="F57" s="581"/>
      <c r="G57" s="581" t="s">
        <v>25</v>
      </c>
      <c r="H57" s="259"/>
      <c r="I57" s="576">
        <v>723400</v>
      </c>
    </row>
    <row r="58" spans="1:9" ht="14.25">
      <c r="A58" s="581">
        <v>1800</v>
      </c>
      <c r="B58" s="581">
        <v>2.5</v>
      </c>
      <c r="C58" s="581" t="s">
        <v>784</v>
      </c>
      <c r="D58" s="581"/>
      <c r="E58" s="581"/>
      <c r="F58" s="581"/>
      <c r="G58" s="581" t="s">
        <v>25</v>
      </c>
      <c r="H58" s="259"/>
      <c r="I58" s="576">
        <v>855700</v>
      </c>
    </row>
    <row r="59" spans="1:9" ht="14.25">
      <c r="A59" s="581">
        <v>2000</v>
      </c>
      <c r="B59" s="581">
        <v>2.5</v>
      </c>
      <c r="C59" s="581" t="s">
        <v>784</v>
      </c>
      <c r="D59" s="581"/>
      <c r="E59" s="581"/>
      <c r="F59" s="581"/>
      <c r="G59" s="581" t="s">
        <v>25</v>
      </c>
      <c r="H59" s="259"/>
      <c r="I59" s="576">
        <v>1198200</v>
      </c>
    </row>
    <row r="60" spans="1:9" ht="12.75">
      <c r="A60" s="74">
        <v>400</v>
      </c>
      <c r="B60" s="74">
        <v>10</v>
      </c>
      <c r="C60" s="74" t="s">
        <v>1138</v>
      </c>
      <c r="D60" s="74"/>
      <c r="E60" s="74"/>
      <c r="F60" s="583"/>
      <c r="G60" s="74" t="s">
        <v>25</v>
      </c>
      <c r="H60" s="49"/>
      <c r="I60" s="577" t="s">
        <v>728</v>
      </c>
    </row>
    <row r="61" spans="1:9" ht="12.75">
      <c r="A61" s="74">
        <v>600</v>
      </c>
      <c r="B61" s="74">
        <v>10</v>
      </c>
      <c r="C61" s="74" t="s">
        <v>1138</v>
      </c>
      <c r="D61" s="74"/>
      <c r="E61" s="74"/>
      <c r="F61" s="74"/>
      <c r="G61" s="74" t="s">
        <v>25</v>
      </c>
      <c r="H61" s="49"/>
      <c r="I61" s="577" t="s">
        <v>728</v>
      </c>
    </row>
    <row r="62" spans="1:9" ht="14.25">
      <c r="A62" s="74">
        <v>800</v>
      </c>
      <c r="B62" s="74">
        <v>10</v>
      </c>
      <c r="C62" s="74" t="s">
        <v>1138</v>
      </c>
      <c r="D62" s="74"/>
      <c r="E62" s="74"/>
      <c r="F62" s="74"/>
      <c r="G62" s="74" t="s">
        <v>25</v>
      </c>
      <c r="H62" s="49"/>
      <c r="I62" s="578">
        <v>312500</v>
      </c>
    </row>
    <row r="63" spans="1:9" ht="14.25">
      <c r="A63" s="74">
        <v>1000</v>
      </c>
      <c r="B63" s="74">
        <v>10</v>
      </c>
      <c r="C63" s="74" t="s">
        <v>1138</v>
      </c>
      <c r="D63" s="74"/>
      <c r="E63" s="74"/>
      <c r="F63" s="74"/>
      <c r="G63" s="74" t="s">
        <v>25</v>
      </c>
      <c r="H63" s="49"/>
      <c r="I63" s="578">
        <v>412700</v>
      </c>
    </row>
    <row r="64" spans="1:9" ht="12.75">
      <c r="A64" s="74">
        <v>1200</v>
      </c>
      <c r="B64" s="74">
        <v>10</v>
      </c>
      <c r="C64" s="74" t="s">
        <v>1138</v>
      </c>
      <c r="D64" s="74"/>
      <c r="E64" s="74"/>
      <c r="F64" s="74"/>
      <c r="G64" s="74" t="s">
        <v>25</v>
      </c>
      <c r="H64" s="49"/>
      <c r="I64" s="577" t="s">
        <v>728</v>
      </c>
    </row>
    <row r="65" spans="1:9" ht="12.75">
      <c r="A65" s="74">
        <v>1400</v>
      </c>
      <c r="B65" s="74">
        <v>2.5</v>
      </c>
      <c r="C65" s="74" t="s">
        <v>1138</v>
      </c>
      <c r="D65" s="74"/>
      <c r="E65" s="74"/>
      <c r="F65" s="74"/>
      <c r="G65" s="74" t="s">
        <v>25</v>
      </c>
      <c r="H65" s="49"/>
      <c r="I65" s="577" t="s">
        <v>728</v>
      </c>
    </row>
    <row r="66" spans="1:9" ht="12.75">
      <c r="A66" s="74">
        <v>1600</v>
      </c>
      <c r="B66" s="74">
        <v>2.5</v>
      </c>
      <c r="C66" s="74" t="s">
        <v>1138</v>
      </c>
      <c r="D66" s="74"/>
      <c r="E66" s="74"/>
      <c r="F66" s="74"/>
      <c r="G66" s="74" t="s">
        <v>25</v>
      </c>
      <c r="H66" s="49"/>
      <c r="I66" s="577" t="s">
        <v>728</v>
      </c>
    </row>
    <row r="67" spans="1:9" ht="12.75">
      <c r="A67" s="74">
        <v>1800</v>
      </c>
      <c r="B67" s="74">
        <v>2.5</v>
      </c>
      <c r="C67" s="74" t="s">
        <v>1138</v>
      </c>
      <c r="D67" s="74"/>
      <c r="E67" s="74"/>
      <c r="F67" s="74"/>
      <c r="G67" s="74" t="s">
        <v>25</v>
      </c>
      <c r="H67" s="49"/>
      <c r="I67" s="577" t="s">
        <v>728</v>
      </c>
    </row>
    <row r="68" spans="1:9" ht="12.75">
      <c r="A68" s="74">
        <v>2000</v>
      </c>
      <c r="B68" s="74">
        <v>2.5</v>
      </c>
      <c r="C68" s="74" t="s">
        <v>1138</v>
      </c>
      <c r="D68" s="74"/>
      <c r="E68" s="74"/>
      <c r="F68" s="74"/>
      <c r="G68" s="74" t="s">
        <v>25</v>
      </c>
      <c r="H68" s="49"/>
      <c r="I68" s="577" t="s">
        <v>728</v>
      </c>
    </row>
    <row r="69" spans="1:9" ht="14.25">
      <c r="A69" s="581">
        <v>400</v>
      </c>
      <c r="B69" s="581">
        <v>10</v>
      </c>
      <c r="C69" s="581" t="s">
        <v>962</v>
      </c>
      <c r="D69" s="581"/>
      <c r="E69" s="581"/>
      <c r="F69" s="582"/>
      <c r="G69" s="581" t="s">
        <v>25</v>
      </c>
      <c r="H69" s="259"/>
      <c r="I69" s="576">
        <v>139700</v>
      </c>
    </row>
    <row r="70" spans="1:9" ht="14.25">
      <c r="A70" s="581">
        <v>500</v>
      </c>
      <c r="B70" s="581">
        <v>10</v>
      </c>
      <c r="C70" s="581" t="s">
        <v>962</v>
      </c>
      <c r="D70" s="581"/>
      <c r="E70" s="581"/>
      <c r="F70" s="581"/>
      <c r="G70" s="581" t="s">
        <v>25</v>
      </c>
      <c r="H70" s="259"/>
      <c r="I70" s="576">
        <v>181500</v>
      </c>
    </row>
    <row r="71" spans="1:9" ht="14.25">
      <c r="A71" s="581">
        <v>600</v>
      </c>
      <c r="B71" s="581">
        <v>10</v>
      </c>
      <c r="C71" s="581" t="s">
        <v>962</v>
      </c>
      <c r="D71" s="581"/>
      <c r="E71" s="581"/>
      <c r="F71" s="581"/>
      <c r="G71" s="581" t="s">
        <v>25</v>
      </c>
      <c r="H71" s="259"/>
      <c r="I71" s="576">
        <v>198000</v>
      </c>
    </row>
    <row r="72" spans="1:9" ht="14.25">
      <c r="A72" s="74">
        <v>800</v>
      </c>
      <c r="B72" s="74">
        <v>10</v>
      </c>
      <c r="C72" s="74" t="s">
        <v>962</v>
      </c>
      <c r="D72" s="74"/>
      <c r="E72" s="74"/>
      <c r="F72" s="74"/>
      <c r="G72" s="74" t="s">
        <v>25</v>
      </c>
      <c r="H72" s="49"/>
      <c r="I72" s="578">
        <v>243500</v>
      </c>
    </row>
    <row r="73" spans="1:9" ht="14.25">
      <c r="A73" s="74">
        <v>1000</v>
      </c>
      <c r="B73" s="74">
        <v>10</v>
      </c>
      <c r="C73" s="74" t="s">
        <v>962</v>
      </c>
      <c r="D73" s="74"/>
      <c r="E73" s="74"/>
      <c r="F73" s="74"/>
      <c r="G73" s="74" t="s">
        <v>25</v>
      </c>
      <c r="H73" s="49"/>
      <c r="I73" s="578">
        <v>398700</v>
      </c>
    </row>
    <row r="74" spans="1:9" ht="12.75">
      <c r="A74" s="232"/>
      <c r="B74" s="233"/>
      <c r="C74" s="233"/>
      <c r="D74" s="233"/>
      <c r="E74" s="233"/>
      <c r="F74" s="233"/>
      <c r="G74" s="233"/>
      <c r="H74" s="233"/>
      <c r="I74" s="234"/>
    </row>
    <row r="75" spans="1:9" ht="12.75">
      <c r="A75" s="50"/>
      <c r="B75" s="50"/>
      <c r="C75" s="50"/>
      <c r="D75" s="50"/>
      <c r="E75" s="50"/>
      <c r="F75" s="50"/>
      <c r="G75" s="50"/>
      <c r="H75" s="50"/>
      <c r="I75" s="231"/>
    </row>
    <row r="76" spans="1:9" ht="12.75">
      <c r="A76" s="50"/>
      <c r="B76" s="50"/>
      <c r="C76" s="50"/>
      <c r="D76" s="50"/>
      <c r="E76" s="50"/>
      <c r="F76" s="50"/>
      <c r="G76" s="50"/>
      <c r="H76" s="50"/>
      <c r="I76" s="231"/>
    </row>
    <row r="77" spans="1:9" ht="12.75">
      <c r="A77" s="50"/>
      <c r="B77" s="50"/>
      <c r="C77" s="50"/>
      <c r="D77" s="50"/>
      <c r="E77" s="50"/>
      <c r="F77" s="50"/>
      <c r="G77" s="50"/>
      <c r="H77" s="50"/>
      <c r="I77" s="231"/>
    </row>
    <row r="78" spans="1:9" ht="12.75">
      <c r="A78" s="50"/>
      <c r="B78" s="50"/>
      <c r="C78" s="50"/>
      <c r="D78" s="50"/>
      <c r="E78" s="50"/>
      <c r="F78" s="50"/>
      <c r="G78" s="50"/>
      <c r="H78" s="50"/>
      <c r="I78" s="231"/>
    </row>
    <row r="79" spans="1:9" ht="12.75">
      <c r="A79" s="50"/>
      <c r="B79" s="50"/>
      <c r="C79" s="50"/>
      <c r="D79" s="50"/>
      <c r="E79" s="50"/>
      <c r="F79" s="50"/>
      <c r="G79" s="50"/>
      <c r="H79" s="50"/>
      <c r="I79" s="231"/>
    </row>
    <row r="80" spans="1:9" ht="12.75">
      <c r="A80" s="50"/>
      <c r="B80" s="50"/>
      <c r="C80" s="50"/>
      <c r="D80" s="50"/>
      <c r="E80" s="50"/>
      <c r="F80" s="235"/>
      <c r="G80" s="50"/>
      <c r="H80" s="50"/>
      <c r="I80" s="231"/>
    </row>
    <row r="81" spans="1:9" ht="12.75">
      <c r="A81" s="50"/>
      <c r="B81" s="50"/>
      <c r="C81" s="50"/>
      <c r="D81" s="50"/>
      <c r="E81" s="50"/>
      <c r="F81" s="50"/>
      <c r="G81" s="50"/>
      <c r="H81" s="50"/>
      <c r="I81" s="231"/>
    </row>
    <row r="82" spans="1:9" ht="12.75">
      <c r="A82" s="50"/>
      <c r="B82" s="50"/>
      <c r="C82" s="50"/>
      <c r="D82" s="50"/>
      <c r="E82" s="50"/>
      <c r="F82" s="50"/>
      <c r="G82" s="50"/>
      <c r="H82" s="50"/>
      <c r="I82" s="231"/>
    </row>
    <row r="83" spans="1:9" ht="12.75">
      <c r="A83" s="50"/>
      <c r="B83" s="50"/>
      <c r="C83" s="50"/>
      <c r="D83" s="50"/>
      <c r="E83" s="50"/>
      <c r="F83" s="50"/>
      <c r="G83" s="50"/>
      <c r="H83" s="50"/>
      <c r="I83" s="231"/>
    </row>
    <row r="84" spans="1:9" ht="12.75">
      <c r="A84" s="50"/>
      <c r="B84" s="50"/>
      <c r="C84" s="50"/>
      <c r="D84" s="50"/>
      <c r="E84" s="50"/>
      <c r="F84" s="50"/>
      <c r="G84" s="50"/>
      <c r="H84" s="50"/>
      <c r="I84" s="231"/>
    </row>
  </sheetData>
  <sheetProtection/>
  <mergeCells count="12">
    <mergeCell ref="A1:I1"/>
    <mergeCell ref="A24:I24"/>
    <mergeCell ref="A25:A26"/>
    <mergeCell ref="B25:B26"/>
    <mergeCell ref="A4:I4"/>
    <mergeCell ref="A14:I14"/>
    <mergeCell ref="A3:I3"/>
    <mergeCell ref="A31:I31"/>
    <mergeCell ref="A27:A28"/>
    <mergeCell ref="B27:B28"/>
    <mergeCell ref="A29:A30"/>
    <mergeCell ref="B29:B30"/>
  </mergeCells>
  <printOptions/>
  <pageMargins left="0.75" right="0.75" top="1" bottom="1" header="0.5" footer="0.5"/>
  <pageSetup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indexed="57"/>
  </sheetPr>
  <dimension ref="A1:I56"/>
  <sheetViews>
    <sheetView view="pageBreakPreview" zoomScaleSheetLayoutView="100" zoomScalePageLayoutView="0" workbookViewId="0" topLeftCell="A1">
      <selection activeCell="K2" sqref="K2"/>
    </sheetView>
  </sheetViews>
  <sheetFormatPr defaultColWidth="9.00390625" defaultRowHeight="12.75"/>
  <cols>
    <col min="8" max="8" width="20.00390625" style="0" customWidth="1"/>
    <col min="9" max="9" width="12.75390625" style="0" customWidth="1"/>
  </cols>
  <sheetData>
    <row r="1" spans="1:9" ht="15.75">
      <c r="A1" s="852" t="s">
        <v>1118</v>
      </c>
      <c r="B1" s="852"/>
      <c r="C1" s="852"/>
      <c r="D1" s="852"/>
      <c r="E1" s="852"/>
      <c r="F1" s="852"/>
      <c r="G1" s="852"/>
      <c r="H1" s="852"/>
      <c r="I1" s="853"/>
    </row>
    <row r="2" spans="1:9" ht="63">
      <c r="A2" s="33" t="s">
        <v>41</v>
      </c>
      <c r="B2" s="33" t="s">
        <v>13</v>
      </c>
      <c r="C2" s="47" t="s">
        <v>10</v>
      </c>
      <c r="D2" s="33" t="s">
        <v>14</v>
      </c>
      <c r="E2" s="33" t="s">
        <v>15</v>
      </c>
      <c r="F2" s="33" t="s">
        <v>42</v>
      </c>
      <c r="G2" s="33" t="s">
        <v>17</v>
      </c>
      <c r="H2" s="33" t="s">
        <v>43</v>
      </c>
      <c r="I2" s="48" t="s">
        <v>123</v>
      </c>
    </row>
    <row r="3" spans="1:9" ht="12.75">
      <c r="A3" s="850" t="s">
        <v>125</v>
      </c>
      <c r="B3" s="850"/>
      <c r="C3" s="850"/>
      <c r="D3" s="850"/>
      <c r="E3" s="850"/>
      <c r="F3" s="850"/>
      <c r="G3" s="850"/>
      <c r="H3" s="850"/>
      <c r="I3" s="851"/>
    </row>
    <row r="4" spans="1:9" ht="14.25">
      <c r="A4" s="35">
        <v>150</v>
      </c>
      <c r="B4" s="35">
        <v>100</v>
      </c>
      <c r="C4" s="35" t="s">
        <v>128</v>
      </c>
      <c r="D4" s="35">
        <v>450</v>
      </c>
      <c r="E4" s="40" t="s">
        <v>65</v>
      </c>
      <c r="F4" s="35" t="s">
        <v>11</v>
      </c>
      <c r="G4" s="35"/>
      <c r="H4" s="35" t="s">
        <v>54</v>
      </c>
      <c r="I4" s="470">
        <v>98700</v>
      </c>
    </row>
    <row r="5" spans="1:9" ht="14.25">
      <c r="A5" s="36"/>
      <c r="B5" s="36"/>
      <c r="C5" s="36" t="s">
        <v>129</v>
      </c>
      <c r="D5" s="36">
        <v>450</v>
      </c>
      <c r="E5" s="37" t="s">
        <v>65</v>
      </c>
      <c r="F5" s="36"/>
      <c r="G5" s="36"/>
      <c r="H5" s="36" t="s">
        <v>126</v>
      </c>
      <c r="I5" s="470">
        <v>98700</v>
      </c>
    </row>
    <row r="6" spans="1:9" ht="14.25">
      <c r="A6" s="36"/>
      <c r="B6" s="36"/>
      <c r="C6" s="36" t="s">
        <v>130</v>
      </c>
      <c r="D6" s="36">
        <v>450</v>
      </c>
      <c r="E6" s="37" t="s">
        <v>65</v>
      </c>
      <c r="F6" s="36"/>
      <c r="G6" s="36"/>
      <c r="H6" s="36" t="s">
        <v>127</v>
      </c>
      <c r="I6" s="470">
        <v>98700</v>
      </c>
    </row>
    <row r="7" spans="1:9" ht="14.25">
      <c r="A7" s="36"/>
      <c r="B7" s="38"/>
      <c r="C7" s="36" t="s">
        <v>131</v>
      </c>
      <c r="D7" s="36">
        <v>450</v>
      </c>
      <c r="E7" s="37" t="s">
        <v>65</v>
      </c>
      <c r="F7" s="36"/>
      <c r="G7" s="36"/>
      <c r="H7" s="36" t="s">
        <v>132</v>
      </c>
      <c r="I7" s="471">
        <v>98700</v>
      </c>
    </row>
    <row r="8" spans="1:9" ht="14.25">
      <c r="A8" s="35">
        <v>200</v>
      </c>
      <c r="B8" s="35">
        <v>63</v>
      </c>
      <c r="C8" s="35" t="s">
        <v>133</v>
      </c>
      <c r="D8" s="35"/>
      <c r="E8" s="40" t="s">
        <v>65</v>
      </c>
      <c r="F8" s="35"/>
      <c r="G8" s="35"/>
      <c r="H8" s="35" t="s">
        <v>54</v>
      </c>
      <c r="I8" s="470">
        <v>112450</v>
      </c>
    </row>
    <row r="9" spans="1:9" ht="14.25">
      <c r="A9" s="36"/>
      <c r="B9" s="36"/>
      <c r="C9" s="36" t="s">
        <v>134</v>
      </c>
      <c r="D9" s="36">
        <v>550</v>
      </c>
      <c r="E9" s="37" t="s">
        <v>24</v>
      </c>
      <c r="F9" s="36"/>
      <c r="G9" s="36"/>
      <c r="H9" s="36" t="s">
        <v>54</v>
      </c>
      <c r="I9" s="470">
        <v>112450</v>
      </c>
    </row>
    <row r="10" spans="1:9" ht="14.25">
      <c r="A10" s="36"/>
      <c r="B10" s="36"/>
      <c r="C10" s="36" t="s">
        <v>135</v>
      </c>
      <c r="D10" s="36">
        <v>550</v>
      </c>
      <c r="E10" s="37" t="s">
        <v>24</v>
      </c>
      <c r="F10" s="36"/>
      <c r="G10" s="36"/>
      <c r="H10" s="36" t="s">
        <v>126</v>
      </c>
      <c r="I10" s="470">
        <v>112450</v>
      </c>
    </row>
    <row r="11" spans="1:9" ht="14.25">
      <c r="A11" s="36"/>
      <c r="B11" s="38"/>
      <c r="C11" s="38" t="s">
        <v>136</v>
      </c>
      <c r="D11" s="38">
        <v>550</v>
      </c>
      <c r="E11" s="39" t="s">
        <v>24</v>
      </c>
      <c r="F11" s="38"/>
      <c r="G11" s="38"/>
      <c r="H11" s="38" t="s">
        <v>127</v>
      </c>
      <c r="I11" s="470">
        <v>112450</v>
      </c>
    </row>
    <row r="12" spans="1:9" ht="14.25">
      <c r="A12" s="36"/>
      <c r="B12" s="36">
        <v>100</v>
      </c>
      <c r="C12" s="36" t="s">
        <v>137</v>
      </c>
      <c r="D12" s="36">
        <v>550</v>
      </c>
      <c r="E12" s="37" t="s">
        <v>65</v>
      </c>
      <c r="F12" s="36"/>
      <c r="G12" s="36"/>
      <c r="H12" s="36" t="s">
        <v>126</v>
      </c>
      <c r="I12" s="470">
        <v>122840</v>
      </c>
    </row>
    <row r="13" spans="1:9" ht="14.25">
      <c r="A13" s="36"/>
      <c r="B13" s="36"/>
      <c r="C13" s="36" t="s">
        <v>138</v>
      </c>
      <c r="D13" s="36">
        <v>550</v>
      </c>
      <c r="E13" s="37" t="s">
        <v>65</v>
      </c>
      <c r="F13" s="36"/>
      <c r="G13" s="36"/>
      <c r="H13" s="36" t="s">
        <v>127</v>
      </c>
      <c r="I13" s="470">
        <v>122840</v>
      </c>
    </row>
    <row r="14" spans="1:9" ht="14.25">
      <c r="A14" s="38"/>
      <c r="B14" s="38"/>
      <c r="C14" s="38" t="s">
        <v>139</v>
      </c>
      <c r="D14" s="38">
        <v>550</v>
      </c>
      <c r="E14" s="39" t="s">
        <v>65</v>
      </c>
      <c r="F14" s="38"/>
      <c r="G14" s="38"/>
      <c r="H14" s="38" t="s">
        <v>132</v>
      </c>
      <c r="I14" s="470">
        <v>122840</v>
      </c>
    </row>
    <row r="15" spans="1:9" ht="14.25">
      <c r="A15" s="35">
        <v>250</v>
      </c>
      <c r="B15" s="35">
        <v>63</v>
      </c>
      <c r="C15" s="35" t="s">
        <v>140</v>
      </c>
      <c r="D15" s="35">
        <v>650</v>
      </c>
      <c r="E15" s="40" t="s">
        <v>24</v>
      </c>
      <c r="F15" s="35"/>
      <c r="G15" s="35"/>
      <c r="H15" s="35" t="s">
        <v>126</v>
      </c>
      <c r="I15" s="470">
        <v>135820</v>
      </c>
    </row>
    <row r="16" spans="1:9" ht="14.25">
      <c r="A16" s="36"/>
      <c r="B16" s="38"/>
      <c r="C16" s="38" t="s">
        <v>141</v>
      </c>
      <c r="D16" s="38">
        <v>650</v>
      </c>
      <c r="E16" s="39" t="s">
        <v>24</v>
      </c>
      <c r="F16" s="38"/>
      <c r="G16" s="38"/>
      <c r="H16" s="38" t="s">
        <v>127</v>
      </c>
      <c r="I16" s="470">
        <v>135820</v>
      </c>
    </row>
    <row r="17" spans="1:9" ht="14.25">
      <c r="A17" s="36"/>
      <c r="B17" s="35">
        <v>100</v>
      </c>
      <c r="C17" s="36" t="s">
        <v>142</v>
      </c>
      <c r="D17" s="36">
        <v>650</v>
      </c>
      <c r="E17" s="37" t="s">
        <v>65</v>
      </c>
      <c r="F17" s="36"/>
      <c r="G17" s="36"/>
      <c r="H17" s="36" t="s">
        <v>126</v>
      </c>
      <c r="I17" s="470">
        <v>135820</v>
      </c>
    </row>
    <row r="18" spans="1:9" ht="14.25">
      <c r="A18" s="36"/>
      <c r="B18" s="36"/>
      <c r="C18" s="36" t="s">
        <v>143</v>
      </c>
      <c r="D18" s="36">
        <v>650</v>
      </c>
      <c r="E18" s="37" t="s">
        <v>65</v>
      </c>
      <c r="F18" s="36"/>
      <c r="G18" s="36"/>
      <c r="H18" s="36" t="s">
        <v>127</v>
      </c>
      <c r="I18" s="470">
        <v>135820</v>
      </c>
    </row>
    <row r="19" spans="1:9" ht="14.25">
      <c r="A19" s="36"/>
      <c r="B19" s="36"/>
      <c r="C19" s="36" t="s">
        <v>144</v>
      </c>
      <c r="D19" s="36">
        <v>650</v>
      </c>
      <c r="E19" s="37" t="s">
        <v>65</v>
      </c>
      <c r="F19" s="36"/>
      <c r="G19" s="36"/>
      <c r="H19" s="36" t="s">
        <v>145</v>
      </c>
      <c r="I19" s="470">
        <v>135820</v>
      </c>
    </row>
    <row r="20" spans="1:9" ht="14.25">
      <c r="A20" s="38"/>
      <c r="B20" s="38"/>
      <c r="C20" s="38" t="s">
        <v>146</v>
      </c>
      <c r="D20" s="38"/>
      <c r="E20" s="39" t="s">
        <v>65</v>
      </c>
      <c r="F20" s="38"/>
      <c r="G20" s="38"/>
      <c r="H20" s="38"/>
      <c r="I20" s="470">
        <v>135820</v>
      </c>
    </row>
    <row r="21" spans="1:9" ht="14.25">
      <c r="A21" s="35">
        <v>300</v>
      </c>
      <c r="B21" s="35">
        <v>63</v>
      </c>
      <c r="C21" s="36" t="s">
        <v>147</v>
      </c>
      <c r="D21" s="36">
        <v>750</v>
      </c>
      <c r="E21" s="37" t="s">
        <v>24</v>
      </c>
      <c r="F21" s="36"/>
      <c r="G21" s="36"/>
      <c r="H21" s="36" t="s">
        <v>126</v>
      </c>
      <c r="I21" s="470">
        <v>158700</v>
      </c>
    </row>
    <row r="22" spans="1:9" ht="14.25">
      <c r="A22" s="36"/>
      <c r="B22" s="38"/>
      <c r="C22" s="38" t="s">
        <v>148</v>
      </c>
      <c r="D22" s="38">
        <v>750</v>
      </c>
      <c r="E22" s="39" t="s">
        <v>24</v>
      </c>
      <c r="F22" s="38"/>
      <c r="G22" s="38"/>
      <c r="H22" s="38" t="s">
        <v>127</v>
      </c>
      <c r="I22" s="471">
        <v>158700</v>
      </c>
    </row>
    <row r="23" spans="1:9" ht="14.25">
      <c r="A23" s="36"/>
      <c r="B23" s="35">
        <v>100</v>
      </c>
      <c r="C23" s="36" t="s">
        <v>149</v>
      </c>
      <c r="D23" s="36">
        <v>750</v>
      </c>
      <c r="E23" s="37" t="s">
        <v>65</v>
      </c>
      <c r="F23" s="36"/>
      <c r="G23" s="36"/>
      <c r="H23" s="36" t="s">
        <v>126</v>
      </c>
      <c r="I23" s="470">
        <v>168700</v>
      </c>
    </row>
    <row r="24" spans="1:9" ht="14.25">
      <c r="A24" s="36"/>
      <c r="B24" s="36"/>
      <c r="C24" s="36" t="s">
        <v>150</v>
      </c>
      <c r="D24" s="36"/>
      <c r="E24" s="37" t="s">
        <v>65</v>
      </c>
      <c r="F24" s="36"/>
      <c r="G24" s="36"/>
      <c r="H24" s="36" t="s">
        <v>127</v>
      </c>
      <c r="I24" s="470">
        <v>168700</v>
      </c>
    </row>
    <row r="25" spans="1:9" ht="14.25">
      <c r="A25" s="36"/>
      <c r="B25" s="36"/>
      <c r="C25" s="36" t="s">
        <v>151</v>
      </c>
      <c r="D25" s="36">
        <v>750</v>
      </c>
      <c r="E25" s="37" t="s">
        <v>65</v>
      </c>
      <c r="F25" s="36"/>
      <c r="G25" s="36"/>
      <c r="H25" s="36" t="s">
        <v>145</v>
      </c>
      <c r="I25" s="470">
        <v>168700</v>
      </c>
    </row>
    <row r="26" spans="1:9" ht="14.25">
      <c r="A26" s="38"/>
      <c r="B26" s="38"/>
      <c r="C26" s="38" t="s">
        <v>152</v>
      </c>
      <c r="D26" s="38"/>
      <c r="E26" s="39" t="s">
        <v>65</v>
      </c>
      <c r="F26" s="38"/>
      <c r="G26" s="38"/>
      <c r="H26" s="38"/>
      <c r="I26" s="470">
        <v>168700</v>
      </c>
    </row>
    <row r="27" spans="1:9" ht="14.25">
      <c r="A27" s="35">
        <v>350</v>
      </c>
      <c r="B27" s="35">
        <v>63</v>
      </c>
      <c r="C27" s="36" t="s">
        <v>153</v>
      </c>
      <c r="D27" s="36">
        <v>850</v>
      </c>
      <c r="E27" s="37" t="s">
        <v>24</v>
      </c>
      <c r="F27" s="36"/>
      <c r="G27" s="36"/>
      <c r="H27" s="36" t="s">
        <v>126</v>
      </c>
      <c r="I27" s="470">
        <v>169450</v>
      </c>
    </row>
    <row r="28" spans="1:9" ht="14.25">
      <c r="A28" s="36"/>
      <c r="B28" s="36"/>
      <c r="C28" s="36" t="s">
        <v>154</v>
      </c>
      <c r="D28" s="36">
        <v>850</v>
      </c>
      <c r="E28" s="37" t="s">
        <v>24</v>
      </c>
      <c r="F28" s="36"/>
      <c r="G28" s="36"/>
      <c r="H28" s="36" t="s">
        <v>127</v>
      </c>
      <c r="I28" s="470">
        <v>169450</v>
      </c>
    </row>
    <row r="29" spans="1:9" ht="14.25">
      <c r="A29" s="36"/>
      <c r="B29" s="36"/>
      <c r="C29" s="36" t="s">
        <v>155</v>
      </c>
      <c r="D29" s="36">
        <v>850</v>
      </c>
      <c r="E29" s="37" t="s">
        <v>24</v>
      </c>
      <c r="F29" s="36"/>
      <c r="G29" s="36"/>
      <c r="H29" s="36" t="s">
        <v>145</v>
      </c>
      <c r="I29" s="470">
        <v>169450</v>
      </c>
    </row>
    <row r="30" spans="1:9" ht="14.25">
      <c r="A30" s="38"/>
      <c r="B30" s="38"/>
      <c r="C30" s="38" t="s">
        <v>156</v>
      </c>
      <c r="D30" s="38"/>
      <c r="E30" s="39" t="s">
        <v>24</v>
      </c>
      <c r="F30" s="38"/>
      <c r="G30" s="38"/>
      <c r="H30" s="38"/>
      <c r="I30" s="470">
        <v>169450</v>
      </c>
    </row>
    <row r="31" spans="1:9" ht="12.75">
      <c r="A31" s="850" t="s">
        <v>157</v>
      </c>
      <c r="B31" s="850"/>
      <c r="C31" s="850"/>
      <c r="D31" s="850"/>
      <c r="E31" s="850"/>
      <c r="F31" s="850"/>
      <c r="G31" s="850"/>
      <c r="H31" s="850"/>
      <c r="I31" s="851"/>
    </row>
    <row r="32" spans="1:9" ht="14.25">
      <c r="A32" s="35">
        <v>50</v>
      </c>
      <c r="B32" s="35">
        <v>63</v>
      </c>
      <c r="C32" s="36" t="s">
        <v>158</v>
      </c>
      <c r="D32" s="36">
        <v>350</v>
      </c>
      <c r="E32" s="37" t="s">
        <v>24</v>
      </c>
      <c r="F32" s="35" t="s">
        <v>11</v>
      </c>
      <c r="G32" s="40">
        <v>42</v>
      </c>
      <c r="H32" s="36"/>
      <c r="I32" s="470">
        <v>45668</v>
      </c>
    </row>
    <row r="33" spans="1:9" ht="14.25">
      <c r="A33" s="36"/>
      <c r="B33" s="36"/>
      <c r="C33" s="36" t="s">
        <v>159</v>
      </c>
      <c r="D33" s="36">
        <v>350</v>
      </c>
      <c r="E33" s="37" t="s">
        <v>24</v>
      </c>
      <c r="F33" s="36" t="s">
        <v>11</v>
      </c>
      <c r="G33" s="37">
        <v>42</v>
      </c>
      <c r="H33" s="36"/>
      <c r="I33" s="470">
        <v>98420</v>
      </c>
    </row>
    <row r="34" spans="1:9" ht="14.25">
      <c r="A34" s="36"/>
      <c r="B34" s="36"/>
      <c r="C34" s="36" t="s">
        <v>160</v>
      </c>
      <c r="D34" s="36">
        <v>430</v>
      </c>
      <c r="E34" s="37" t="s">
        <v>24</v>
      </c>
      <c r="F34" s="36" t="s">
        <v>11</v>
      </c>
      <c r="G34" s="37" t="s">
        <v>161</v>
      </c>
      <c r="H34" s="36"/>
      <c r="I34" s="470">
        <v>45668</v>
      </c>
    </row>
    <row r="35" spans="1:9" ht="14.25">
      <c r="A35" s="38"/>
      <c r="B35" s="38"/>
      <c r="C35" s="36" t="s">
        <v>162</v>
      </c>
      <c r="D35" s="36">
        <v>430</v>
      </c>
      <c r="E35" s="37" t="s">
        <v>24</v>
      </c>
      <c r="F35" s="36" t="s">
        <v>11</v>
      </c>
      <c r="G35" s="37" t="s">
        <v>161</v>
      </c>
      <c r="H35" s="36"/>
      <c r="I35" s="470">
        <v>98420</v>
      </c>
    </row>
    <row r="36" spans="1:9" ht="14.25">
      <c r="A36" s="35">
        <v>80</v>
      </c>
      <c r="B36" s="35">
        <v>100</v>
      </c>
      <c r="C36" s="35" t="s">
        <v>163</v>
      </c>
      <c r="D36" s="35">
        <v>430</v>
      </c>
      <c r="E36" s="40" t="s">
        <v>65</v>
      </c>
      <c r="F36" s="35" t="s">
        <v>11</v>
      </c>
      <c r="G36" s="40" t="s">
        <v>164</v>
      </c>
      <c r="H36" s="35"/>
      <c r="I36" s="472">
        <v>47350</v>
      </c>
    </row>
    <row r="37" spans="1:9" ht="14.25">
      <c r="A37" s="38"/>
      <c r="B37" s="38"/>
      <c r="C37" s="38" t="s">
        <v>165</v>
      </c>
      <c r="D37" s="38">
        <v>430</v>
      </c>
      <c r="E37" s="39" t="s">
        <v>65</v>
      </c>
      <c r="F37" s="38" t="s">
        <v>11</v>
      </c>
      <c r="G37" s="39" t="s">
        <v>164</v>
      </c>
      <c r="H37" s="38"/>
      <c r="I37" s="471">
        <v>98450</v>
      </c>
    </row>
    <row r="38" spans="1:9" ht="14.25">
      <c r="A38" s="35">
        <v>100</v>
      </c>
      <c r="B38" s="35">
        <v>100</v>
      </c>
      <c r="C38" s="35" t="s">
        <v>166</v>
      </c>
      <c r="D38" s="35">
        <v>450</v>
      </c>
      <c r="E38" s="40" t="s">
        <v>65</v>
      </c>
      <c r="F38" s="35" t="s">
        <v>11</v>
      </c>
      <c r="G38" s="40" t="s">
        <v>167</v>
      </c>
      <c r="H38" s="35"/>
      <c r="I38" s="472">
        <v>46800</v>
      </c>
    </row>
    <row r="39" spans="1:9" ht="14.25">
      <c r="A39" s="38"/>
      <c r="B39" s="38"/>
      <c r="C39" s="38" t="s">
        <v>168</v>
      </c>
      <c r="D39" s="38">
        <v>450</v>
      </c>
      <c r="E39" s="39" t="s">
        <v>65</v>
      </c>
      <c r="F39" s="38" t="s">
        <v>11</v>
      </c>
      <c r="G39" s="39" t="s">
        <v>167</v>
      </c>
      <c r="H39" s="38"/>
      <c r="I39" s="471">
        <v>99250</v>
      </c>
    </row>
    <row r="40" spans="1:9" ht="14.25">
      <c r="A40" s="35">
        <v>150</v>
      </c>
      <c r="B40" s="35">
        <v>100</v>
      </c>
      <c r="C40" s="35" t="s">
        <v>169</v>
      </c>
      <c r="D40" s="35">
        <v>500</v>
      </c>
      <c r="E40" s="40" t="s">
        <v>65</v>
      </c>
      <c r="F40" s="35" t="s">
        <v>11</v>
      </c>
      <c r="G40" s="40" t="s">
        <v>170</v>
      </c>
      <c r="H40" s="35"/>
      <c r="I40" s="472">
        <v>79800</v>
      </c>
    </row>
    <row r="41" spans="1:9" ht="14.25">
      <c r="A41" s="38"/>
      <c r="B41" s="38"/>
      <c r="C41" s="38" t="s">
        <v>171</v>
      </c>
      <c r="D41" s="38">
        <v>500</v>
      </c>
      <c r="E41" s="39" t="s">
        <v>65</v>
      </c>
      <c r="F41" s="38" t="s">
        <v>11</v>
      </c>
      <c r="G41" s="39" t="s">
        <v>170</v>
      </c>
      <c r="H41" s="38"/>
      <c r="I41" s="471">
        <v>121600</v>
      </c>
    </row>
    <row r="42" spans="1:9" ht="14.25">
      <c r="A42" s="35">
        <v>200</v>
      </c>
      <c r="B42" s="35">
        <v>100</v>
      </c>
      <c r="C42" s="35" t="s">
        <v>172</v>
      </c>
      <c r="D42" s="35">
        <v>600</v>
      </c>
      <c r="E42" s="40" t="s">
        <v>65</v>
      </c>
      <c r="F42" s="35" t="s">
        <v>11</v>
      </c>
      <c r="G42" s="40" t="s">
        <v>173</v>
      </c>
      <c r="H42" s="35"/>
      <c r="I42" s="472">
        <v>85700</v>
      </c>
    </row>
    <row r="43" spans="1:9" ht="14.25">
      <c r="A43" s="38"/>
      <c r="B43" s="38"/>
      <c r="C43" s="38" t="s">
        <v>174</v>
      </c>
      <c r="D43" s="38">
        <v>600</v>
      </c>
      <c r="E43" s="39" t="s">
        <v>65</v>
      </c>
      <c r="F43" s="38" t="s">
        <v>11</v>
      </c>
      <c r="G43" s="39" t="s">
        <v>173</v>
      </c>
      <c r="H43" s="38"/>
      <c r="I43" s="471">
        <v>145570</v>
      </c>
    </row>
    <row r="44" spans="1:9" ht="14.25">
      <c r="A44" s="35">
        <v>250</v>
      </c>
      <c r="B44" s="35">
        <v>100</v>
      </c>
      <c r="C44" s="35" t="s">
        <v>175</v>
      </c>
      <c r="D44" s="35">
        <v>590</v>
      </c>
      <c r="E44" s="40" t="s">
        <v>65</v>
      </c>
      <c r="F44" s="35" t="s">
        <v>11</v>
      </c>
      <c r="G44" s="40" t="s">
        <v>176</v>
      </c>
      <c r="H44" s="35"/>
      <c r="I44" s="472">
        <v>108760</v>
      </c>
    </row>
    <row r="45" spans="1:9" ht="14.25">
      <c r="A45" s="38"/>
      <c r="B45" s="38"/>
      <c r="C45" s="38" t="s">
        <v>177</v>
      </c>
      <c r="D45" s="38">
        <v>590</v>
      </c>
      <c r="E45" s="39" t="s">
        <v>65</v>
      </c>
      <c r="F45" s="38" t="s">
        <v>11</v>
      </c>
      <c r="G45" s="39" t="s">
        <v>176</v>
      </c>
      <c r="H45" s="38"/>
      <c r="I45" s="471">
        <v>168750</v>
      </c>
    </row>
    <row r="46" spans="1:9" ht="14.25">
      <c r="A46" s="35">
        <v>300</v>
      </c>
      <c r="B46" s="44">
        <v>63</v>
      </c>
      <c r="C46" s="36" t="s">
        <v>178</v>
      </c>
      <c r="D46" s="36">
        <v>590</v>
      </c>
      <c r="E46" s="37" t="s">
        <v>24</v>
      </c>
      <c r="F46" s="36" t="s">
        <v>11</v>
      </c>
      <c r="G46" s="37" t="s">
        <v>179</v>
      </c>
      <c r="H46" s="36"/>
      <c r="I46" s="470">
        <v>112640</v>
      </c>
    </row>
    <row r="47" spans="1:9" ht="14.25">
      <c r="A47" s="36"/>
      <c r="B47" s="41"/>
      <c r="C47" s="36" t="s">
        <v>180</v>
      </c>
      <c r="D47" s="36">
        <v>590</v>
      </c>
      <c r="E47" s="37" t="s">
        <v>24</v>
      </c>
      <c r="F47" s="36" t="s">
        <v>11</v>
      </c>
      <c r="G47" s="37" t="s">
        <v>179</v>
      </c>
      <c r="H47" s="36"/>
      <c r="I47" s="470">
        <v>184200</v>
      </c>
    </row>
    <row r="48" spans="1:9" ht="14.25">
      <c r="A48" s="36"/>
      <c r="B48" s="41"/>
      <c r="C48" s="36" t="s">
        <v>181</v>
      </c>
      <c r="D48" s="36">
        <v>590</v>
      </c>
      <c r="E48" s="37" t="s">
        <v>24</v>
      </c>
      <c r="F48" s="36" t="s">
        <v>11</v>
      </c>
      <c r="G48" s="37" t="s">
        <v>21</v>
      </c>
      <c r="H48" s="36"/>
      <c r="I48" s="470">
        <v>151400</v>
      </c>
    </row>
    <row r="49" spans="1:9" ht="14.25">
      <c r="A49" s="38"/>
      <c r="B49" s="42"/>
      <c r="C49" s="36" t="s">
        <v>182</v>
      </c>
      <c r="D49" s="36">
        <v>590</v>
      </c>
      <c r="E49" s="37" t="s">
        <v>24</v>
      </c>
      <c r="F49" s="36" t="s">
        <v>11</v>
      </c>
      <c r="G49" s="37" t="s">
        <v>21</v>
      </c>
      <c r="H49" s="36"/>
      <c r="I49" s="470">
        <v>189320</v>
      </c>
    </row>
    <row r="50" spans="1:9" ht="12.75">
      <c r="A50" s="45"/>
      <c r="B50" s="45"/>
      <c r="C50" s="45"/>
      <c r="D50" s="45"/>
      <c r="E50" s="43"/>
      <c r="F50" s="43"/>
      <c r="G50" s="43"/>
      <c r="H50" s="43"/>
      <c r="I50" s="46"/>
    </row>
    <row r="51" spans="1:9" ht="12.75">
      <c r="A51" s="51" t="s">
        <v>235</v>
      </c>
      <c r="B51" s="854" t="s">
        <v>236</v>
      </c>
      <c r="C51" s="854"/>
      <c r="D51" s="45"/>
      <c r="E51" s="43"/>
      <c r="F51" s="43"/>
      <c r="G51" s="43"/>
      <c r="H51" s="43"/>
      <c r="I51" s="46"/>
    </row>
    <row r="52" spans="1:9" ht="12.75">
      <c r="A52" s="51" t="s">
        <v>237</v>
      </c>
      <c r="B52" s="854" t="s">
        <v>238</v>
      </c>
      <c r="C52" s="854"/>
      <c r="D52" s="854"/>
      <c r="E52" s="854"/>
      <c r="F52" s="854"/>
      <c r="G52" s="854"/>
      <c r="H52" s="43"/>
      <c r="I52" s="46"/>
    </row>
    <row r="53" spans="1:9" ht="12.75">
      <c r="A53" s="51" t="s">
        <v>239</v>
      </c>
      <c r="B53" s="854" t="s">
        <v>240</v>
      </c>
      <c r="C53" s="854"/>
      <c r="D53" s="854"/>
      <c r="E53" s="854"/>
      <c r="F53" s="854"/>
      <c r="G53" s="43"/>
      <c r="H53" s="43"/>
      <c r="I53" s="46"/>
    </row>
    <row r="54" spans="1:9" ht="12.75">
      <c r="A54" s="51" t="s">
        <v>241</v>
      </c>
      <c r="B54" s="854" t="s">
        <v>242</v>
      </c>
      <c r="C54" s="854"/>
      <c r="D54" s="854"/>
      <c r="E54" s="854"/>
      <c r="F54" s="854"/>
      <c r="G54" s="43"/>
      <c r="H54" s="43"/>
      <c r="I54" s="46"/>
    </row>
    <row r="55" spans="1:9" ht="12.75">
      <c r="A55" s="51" t="s">
        <v>243</v>
      </c>
      <c r="B55" s="854" t="s">
        <v>244</v>
      </c>
      <c r="C55" s="854"/>
      <c r="D55" s="854"/>
      <c r="E55" s="854"/>
      <c r="F55" s="854"/>
      <c r="G55" s="43"/>
      <c r="H55" s="43"/>
      <c r="I55" s="46"/>
    </row>
    <row r="56" spans="1:9" ht="12.75">
      <c r="A56" s="45"/>
      <c r="B56" s="854" t="s">
        <v>245</v>
      </c>
      <c r="C56" s="854"/>
      <c r="D56" s="854"/>
      <c r="E56" s="854"/>
      <c r="F56" s="854"/>
      <c r="G56" s="43"/>
      <c r="H56" s="43"/>
      <c r="I56" s="46"/>
    </row>
  </sheetData>
  <sheetProtection/>
  <mergeCells count="9">
    <mergeCell ref="A31:I31"/>
    <mergeCell ref="A1:I1"/>
    <mergeCell ref="A3:I3"/>
    <mergeCell ref="B56:F56"/>
    <mergeCell ref="B52:G52"/>
    <mergeCell ref="B53:F53"/>
    <mergeCell ref="B54:F54"/>
    <mergeCell ref="B55:F55"/>
    <mergeCell ref="B51:C51"/>
  </mergeCells>
  <printOptions/>
  <pageMargins left="0.75" right="0.75" top="1" bottom="1" header="0.5" footer="0.5"/>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H59"/>
  <sheetViews>
    <sheetView view="pageBreakPreview" zoomScaleSheetLayoutView="100" zoomScalePageLayoutView="0" workbookViewId="0" topLeftCell="A46">
      <selection activeCell="J20" sqref="J20"/>
    </sheetView>
  </sheetViews>
  <sheetFormatPr defaultColWidth="9.00390625" defaultRowHeight="12.75"/>
  <cols>
    <col min="6" max="6" width="22.25390625" style="0" customWidth="1"/>
    <col min="7" max="7" width="25.00390625" style="0" customWidth="1"/>
  </cols>
  <sheetData>
    <row r="1" spans="1:8" ht="12.75">
      <c r="A1" s="855" t="s">
        <v>785</v>
      </c>
      <c r="B1" s="855"/>
      <c r="C1" s="855"/>
      <c r="D1" s="855"/>
      <c r="E1" s="855"/>
      <c r="F1" s="855"/>
      <c r="G1" s="855"/>
      <c r="H1" s="856"/>
    </row>
    <row r="2" spans="1:8" ht="51">
      <c r="A2" s="67" t="s">
        <v>41</v>
      </c>
      <c r="B2" s="67" t="s">
        <v>319</v>
      </c>
      <c r="C2" s="68" t="s">
        <v>10</v>
      </c>
      <c r="D2" s="67" t="s">
        <v>14</v>
      </c>
      <c r="E2" s="67" t="s">
        <v>320</v>
      </c>
      <c r="F2" s="67" t="s">
        <v>42</v>
      </c>
      <c r="G2" s="67" t="s">
        <v>43</v>
      </c>
      <c r="H2" s="69" t="s">
        <v>44</v>
      </c>
    </row>
    <row r="3" spans="1:8" ht="12.75">
      <c r="A3" s="855" t="s">
        <v>45</v>
      </c>
      <c r="B3" s="855"/>
      <c r="C3" s="855"/>
      <c r="D3" s="855"/>
      <c r="E3" s="855"/>
      <c r="F3" s="855"/>
      <c r="G3" s="855"/>
      <c r="H3" s="856"/>
    </row>
    <row r="4" spans="1:8" ht="12.75">
      <c r="A4" s="70">
        <v>10</v>
      </c>
      <c r="B4" s="71">
        <v>100</v>
      </c>
      <c r="C4" s="72" t="s">
        <v>46</v>
      </c>
      <c r="D4" s="71">
        <v>192</v>
      </c>
      <c r="E4" s="73" t="s">
        <v>47</v>
      </c>
      <c r="F4" s="74" t="s">
        <v>48</v>
      </c>
      <c r="G4" s="72"/>
      <c r="H4" s="75"/>
    </row>
    <row r="5" spans="1:8" ht="12.75">
      <c r="A5" s="76"/>
      <c r="B5" s="72">
        <v>140</v>
      </c>
      <c r="C5" s="77" t="s">
        <v>50</v>
      </c>
      <c r="D5" s="78">
        <v>192</v>
      </c>
      <c r="E5" s="79" t="s">
        <v>51</v>
      </c>
      <c r="F5" s="80" t="s">
        <v>48</v>
      </c>
      <c r="G5" s="77"/>
      <c r="H5" s="81"/>
    </row>
    <row r="6" spans="1:8" ht="12.75">
      <c r="A6" s="82"/>
      <c r="B6" s="77">
        <v>400</v>
      </c>
      <c r="C6" s="72" t="s">
        <v>52</v>
      </c>
      <c r="D6" s="71">
        <v>79</v>
      </c>
      <c r="E6" s="73" t="s">
        <v>19</v>
      </c>
      <c r="F6" s="74" t="s">
        <v>53</v>
      </c>
      <c r="G6" s="72" t="s">
        <v>54</v>
      </c>
      <c r="H6" s="75">
        <v>2973.6</v>
      </c>
    </row>
    <row r="7" spans="1:8" ht="12.75">
      <c r="A7" s="70">
        <v>50</v>
      </c>
      <c r="B7" s="83">
        <v>10</v>
      </c>
      <c r="C7" s="84" t="s">
        <v>55</v>
      </c>
      <c r="D7" s="85">
        <v>655</v>
      </c>
      <c r="E7" s="86" t="s">
        <v>56</v>
      </c>
      <c r="F7" s="87" t="s">
        <v>22</v>
      </c>
      <c r="G7" s="84"/>
      <c r="H7" s="88">
        <v>9628.8</v>
      </c>
    </row>
    <row r="8" spans="1:8" ht="12.75">
      <c r="A8" s="76"/>
      <c r="B8" s="86" t="s">
        <v>57</v>
      </c>
      <c r="C8" s="84" t="s">
        <v>58</v>
      </c>
      <c r="D8" s="85"/>
      <c r="E8" s="86" t="s">
        <v>24</v>
      </c>
      <c r="F8" s="87" t="s">
        <v>20</v>
      </c>
      <c r="G8" s="84"/>
      <c r="H8" s="88">
        <v>16779.6</v>
      </c>
    </row>
    <row r="9" spans="1:8" ht="12.75">
      <c r="A9" s="76"/>
      <c r="B9" s="72" t="s">
        <v>59</v>
      </c>
      <c r="C9" s="72" t="s">
        <v>60</v>
      </c>
      <c r="D9" s="71"/>
      <c r="E9" s="73" t="s">
        <v>24</v>
      </c>
      <c r="F9" s="74" t="s">
        <v>20</v>
      </c>
      <c r="G9" s="72"/>
      <c r="H9" s="75">
        <v>16779.6</v>
      </c>
    </row>
    <row r="10" spans="1:8" ht="12.75">
      <c r="A10" s="76"/>
      <c r="B10" s="84" t="s">
        <v>61</v>
      </c>
      <c r="C10" s="83" t="s">
        <v>62</v>
      </c>
      <c r="D10" s="89"/>
      <c r="E10" s="90" t="s">
        <v>63</v>
      </c>
      <c r="F10" s="91" t="s">
        <v>20</v>
      </c>
      <c r="G10" s="83"/>
      <c r="H10" s="81">
        <v>16779.6</v>
      </c>
    </row>
    <row r="11" spans="1:8" ht="12.75">
      <c r="A11" s="76"/>
      <c r="B11" s="77"/>
      <c r="C11" s="83" t="s">
        <v>64</v>
      </c>
      <c r="D11" s="89"/>
      <c r="E11" s="90" t="s">
        <v>65</v>
      </c>
      <c r="F11" s="91" t="s">
        <v>20</v>
      </c>
      <c r="G11" s="83"/>
      <c r="H11" s="81">
        <v>16142.4</v>
      </c>
    </row>
    <row r="12" spans="1:8" ht="12.75">
      <c r="A12" s="76"/>
      <c r="B12" s="84">
        <v>64</v>
      </c>
      <c r="C12" s="84" t="s">
        <v>66</v>
      </c>
      <c r="D12" s="85">
        <v>340</v>
      </c>
      <c r="E12" s="86" t="s">
        <v>67</v>
      </c>
      <c r="F12" s="87" t="s">
        <v>68</v>
      </c>
      <c r="G12" s="72"/>
      <c r="H12" s="88">
        <v>6513.6</v>
      </c>
    </row>
    <row r="13" spans="1:8" ht="12.75">
      <c r="A13" s="76"/>
      <c r="B13" s="84">
        <v>100</v>
      </c>
      <c r="C13" s="84" t="s">
        <v>69</v>
      </c>
      <c r="D13" s="85">
        <v>225</v>
      </c>
      <c r="E13" s="86" t="s">
        <v>67</v>
      </c>
      <c r="F13" s="87" t="s">
        <v>70</v>
      </c>
      <c r="G13" s="84"/>
      <c r="H13" s="88">
        <v>8113.68</v>
      </c>
    </row>
    <row r="14" spans="1:8" ht="12.75">
      <c r="A14" s="76"/>
      <c r="B14" s="83"/>
      <c r="C14" s="83" t="s">
        <v>71</v>
      </c>
      <c r="D14" s="89">
        <v>225</v>
      </c>
      <c r="E14" s="90" t="s">
        <v>67</v>
      </c>
      <c r="F14" s="91" t="s">
        <v>70</v>
      </c>
      <c r="G14" s="83" t="s">
        <v>72</v>
      </c>
      <c r="H14" s="81"/>
    </row>
    <row r="15" spans="1:8" ht="12.75">
      <c r="A15" s="76"/>
      <c r="B15" s="83"/>
      <c r="C15" s="83" t="s">
        <v>73</v>
      </c>
      <c r="D15" s="89">
        <v>340</v>
      </c>
      <c r="E15" s="90" t="s">
        <v>65</v>
      </c>
      <c r="F15" s="91" t="s">
        <v>18</v>
      </c>
      <c r="G15" s="83" t="s">
        <v>54</v>
      </c>
      <c r="H15" s="81">
        <v>7929.6</v>
      </c>
    </row>
    <row r="16" spans="1:8" ht="12.75">
      <c r="A16" s="82"/>
      <c r="B16" s="77"/>
      <c r="C16" s="77" t="s">
        <v>74</v>
      </c>
      <c r="D16" s="78">
        <v>340</v>
      </c>
      <c r="E16" s="79" t="s">
        <v>65</v>
      </c>
      <c r="F16" s="80"/>
      <c r="G16" s="77"/>
      <c r="H16" s="92">
        <v>20107.2</v>
      </c>
    </row>
    <row r="17" spans="1:8" ht="12.75">
      <c r="A17" s="70">
        <v>80</v>
      </c>
      <c r="B17" s="72">
        <v>10</v>
      </c>
      <c r="C17" s="72" t="s">
        <v>75</v>
      </c>
      <c r="D17" s="71">
        <v>700</v>
      </c>
      <c r="E17" s="73" t="s">
        <v>56</v>
      </c>
      <c r="F17" s="74" t="s">
        <v>22</v>
      </c>
      <c r="G17" s="72"/>
      <c r="H17" s="75">
        <v>10053.6</v>
      </c>
    </row>
    <row r="18" spans="1:8" ht="12.75">
      <c r="A18" s="76"/>
      <c r="B18" s="79" t="s">
        <v>57</v>
      </c>
      <c r="C18" s="77" t="s">
        <v>76</v>
      </c>
      <c r="D18" s="78"/>
      <c r="E18" s="79" t="s">
        <v>24</v>
      </c>
      <c r="F18" s="80" t="s">
        <v>20</v>
      </c>
      <c r="G18" s="77"/>
      <c r="H18" s="92">
        <v>20673.6</v>
      </c>
    </row>
    <row r="19" spans="1:8" ht="12.75">
      <c r="A19" s="76"/>
      <c r="B19" s="72" t="s">
        <v>59</v>
      </c>
      <c r="C19" s="72" t="s">
        <v>77</v>
      </c>
      <c r="D19" s="71"/>
      <c r="E19" s="73" t="s">
        <v>24</v>
      </c>
      <c r="F19" s="74" t="s">
        <v>20</v>
      </c>
      <c r="G19" s="72"/>
      <c r="H19" s="75">
        <v>20673.6</v>
      </c>
    </row>
    <row r="20" spans="1:8" ht="12.75">
      <c r="A20" s="76"/>
      <c r="B20" s="72">
        <v>25</v>
      </c>
      <c r="C20" s="72" t="s">
        <v>78</v>
      </c>
      <c r="D20" s="71"/>
      <c r="E20" s="73" t="s">
        <v>79</v>
      </c>
      <c r="F20" s="74" t="s">
        <v>22</v>
      </c>
      <c r="G20" s="72"/>
      <c r="H20" s="75">
        <v>22302</v>
      </c>
    </row>
    <row r="21" spans="1:8" ht="12.75">
      <c r="A21" s="76"/>
      <c r="B21" s="83" t="s">
        <v>61</v>
      </c>
      <c r="C21" s="83" t="s">
        <v>80</v>
      </c>
      <c r="D21" s="89"/>
      <c r="E21" s="90" t="s">
        <v>63</v>
      </c>
      <c r="F21" s="91" t="s">
        <v>20</v>
      </c>
      <c r="G21" s="83"/>
      <c r="H21" s="81">
        <v>20673.6</v>
      </c>
    </row>
    <row r="22" spans="1:8" ht="12.75">
      <c r="A22" s="76"/>
      <c r="B22" s="77"/>
      <c r="C22" s="83" t="s">
        <v>81</v>
      </c>
      <c r="D22" s="89"/>
      <c r="E22" s="90" t="s">
        <v>65</v>
      </c>
      <c r="F22" s="91" t="s">
        <v>20</v>
      </c>
      <c r="G22" s="83"/>
      <c r="H22" s="81">
        <v>20673.6</v>
      </c>
    </row>
    <row r="23" spans="1:8" ht="12.75">
      <c r="A23" s="76"/>
      <c r="B23" s="84">
        <v>100</v>
      </c>
      <c r="C23" s="84" t="s">
        <v>82</v>
      </c>
      <c r="D23" s="85">
        <v>320</v>
      </c>
      <c r="E23" s="86" t="s">
        <v>67</v>
      </c>
      <c r="F23" s="87" t="s">
        <v>83</v>
      </c>
      <c r="G23" s="84"/>
      <c r="H23" s="88">
        <v>11044.8</v>
      </c>
    </row>
    <row r="24" spans="1:8" ht="12.75">
      <c r="A24" s="82"/>
      <c r="B24" s="77"/>
      <c r="C24" s="77" t="s">
        <v>84</v>
      </c>
      <c r="D24" s="78">
        <v>320</v>
      </c>
      <c r="E24" s="79" t="s">
        <v>67</v>
      </c>
      <c r="F24" s="80" t="s">
        <v>83</v>
      </c>
      <c r="G24" s="77" t="s">
        <v>72</v>
      </c>
      <c r="H24" s="92"/>
    </row>
    <row r="25" spans="1:8" ht="12.75">
      <c r="A25" s="70">
        <v>100</v>
      </c>
      <c r="B25" s="72">
        <v>25</v>
      </c>
      <c r="C25" s="72" t="s">
        <v>85</v>
      </c>
      <c r="D25" s="71"/>
      <c r="E25" s="73" t="s">
        <v>79</v>
      </c>
      <c r="F25" s="74" t="s">
        <v>22</v>
      </c>
      <c r="G25" s="72"/>
      <c r="H25" s="75">
        <v>23930.4</v>
      </c>
    </row>
    <row r="26" spans="1:8" ht="12.75">
      <c r="A26" s="76"/>
      <c r="B26" s="84">
        <v>100</v>
      </c>
      <c r="C26" s="84" t="s">
        <v>86</v>
      </c>
      <c r="D26" s="84">
        <v>350</v>
      </c>
      <c r="E26" s="86" t="s">
        <v>67</v>
      </c>
      <c r="F26" s="87" t="s">
        <v>83</v>
      </c>
      <c r="G26" s="84"/>
      <c r="H26" s="88">
        <v>20532</v>
      </c>
    </row>
    <row r="27" spans="1:8" ht="12.75">
      <c r="A27" s="76"/>
      <c r="B27" s="83"/>
      <c r="C27" s="83" t="s">
        <v>87</v>
      </c>
      <c r="D27" s="83">
        <v>350</v>
      </c>
      <c r="E27" s="90" t="s">
        <v>67</v>
      </c>
      <c r="F27" s="91" t="s">
        <v>83</v>
      </c>
      <c r="G27" s="83" t="s">
        <v>72</v>
      </c>
      <c r="H27" s="81"/>
    </row>
    <row r="28" spans="1:8" ht="12.75">
      <c r="A28" s="76"/>
      <c r="B28" s="83"/>
      <c r="C28" s="83" t="s">
        <v>88</v>
      </c>
      <c r="D28" s="83">
        <v>540</v>
      </c>
      <c r="E28" s="90" t="s">
        <v>65</v>
      </c>
      <c r="F28" s="91" t="s">
        <v>18</v>
      </c>
      <c r="G28" s="83"/>
      <c r="H28" s="81">
        <v>25488</v>
      </c>
    </row>
    <row r="29" spans="1:8" ht="12.75">
      <c r="A29" s="76"/>
      <c r="B29" s="83"/>
      <c r="C29" s="83" t="s">
        <v>89</v>
      </c>
      <c r="D29" s="83">
        <v>540</v>
      </c>
      <c r="E29" s="90" t="s">
        <v>65</v>
      </c>
      <c r="F29" s="91"/>
      <c r="G29" s="83"/>
      <c r="H29" s="81">
        <v>33984</v>
      </c>
    </row>
    <row r="30" spans="1:8" ht="12.75">
      <c r="A30" s="76"/>
      <c r="B30" s="83"/>
      <c r="C30" s="83" t="s">
        <v>90</v>
      </c>
      <c r="D30" s="83">
        <v>540</v>
      </c>
      <c r="E30" s="90" t="s">
        <v>65</v>
      </c>
      <c r="F30" s="91"/>
      <c r="G30" s="83"/>
      <c r="H30" s="81">
        <v>32143.2</v>
      </c>
    </row>
    <row r="31" spans="1:8" ht="12.75">
      <c r="A31" s="76"/>
      <c r="B31" s="83"/>
      <c r="C31" s="83" t="s">
        <v>91</v>
      </c>
      <c r="D31" s="83">
        <v>543</v>
      </c>
      <c r="E31" s="90" t="s">
        <v>67</v>
      </c>
      <c r="F31" s="91" t="s">
        <v>68</v>
      </c>
      <c r="G31" s="83"/>
      <c r="H31" s="81">
        <v>15859.2</v>
      </c>
    </row>
    <row r="32" spans="1:8" ht="12.75">
      <c r="A32" s="76"/>
      <c r="B32" s="83"/>
      <c r="C32" s="83" t="s">
        <v>92</v>
      </c>
      <c r="D32" s="83">
        <v>400</v>
      </c>
      <c r="E32" s="90" t="s">
        <v>67</v>
      </c>
      <c r="F32" s="91" t="s">
        <v>83</v>
      </c>
      <c r="G32" s="83"/>
      <c r="H32" s="81">
        <v>30373.2</v>
      </c>
    </row>
    <row r="33" spans="1:8" ht="12.75">
      <c r="A33" s="82"/>
      <c r="B33" s="77"/>
      <c r="C33" s="83" t="s">
        <v>93</v>
      </c>
      <c r="D33" s="83">
        <v>400</v>
      </c>
      <c r="E33" s="90" t="s">
        <v>67</v>
      </c>
      <c r="F33" s="91" t="s">
        <v>83</v>
      </c>
      <c r="G33" s="83" t="s">
        <v>94</v>
      </c>
      <c r="H33" s="81"/>
    </row>
    <row r="34" spans="1:8" ht="12.75">
      <c r="A34" s="84">
        <v>150</v>
      </c>
      <c r="B34" s="84">
        <v>64</v>
      </c>
      <c r="C34" s="84" t="s">
        <v>95</v>
      </c>
      <c r="D34" s="84">
        <v>450</v>
      </c>
      <c r="E34" s="86" t="s">
        <v>67</v>
      </c>
      <c r="F34" s="87" t="s">
        <v>83</v>
      </c>
      <c r="G34" s="84"/>
      <c r="H34" s="88">
        <v>23222.4</v>
      </c>
    </row>
    <row r="35" spans="1:8" ht="12.75">
      <c r="A35" s="83"/>
      <c r="B35" s="77"/>
      <c r="C35" s="77" t="s">
        <v>96</v>
      </c>
      <c r="D35" s="77">
        <v>450</v>
      </c>
      <c r="E35" s="79" t="s">
        <v>67</v>
      </c>
      <c r="F35" s="80" t="s">
        <v>83</v>
      </c>
      <c r="G35" s="77" t="s">
        <v>72</v>
      </c>
      <c r="H35" s="92"/>
    </row>
    <row r="36" spans="1:8" ht="12.75">
      <c r="A36" s="83"/>
      <c r="B36" s="84">
        <v>100</v>
      </c>
      <c r="C36" s="84" t="s">
        <v>97</v>
      </c>
      <c r="D36" s="84">
        <v>553</v>
      </c>
      <c r="E36" s="86" t="s">
        <v>67</v>
      </c>
      <c r="F36" s="87" t="s">
        <v>68</v>
      </c>
      <c r="G36" s="84"/>
      <c r="H36" s="88">
        <v>26479.2</v>
      </c>
    </row>
    <row r="37" spans="1:8" ht="12.75">
      <c r="A37" s="83"/>
      <c r="B37" s="83"/>
      <c r="C37" s="83" t="s">
        <v>98</v>
      </c>
      <c r="D37" s="83">
        <v>500</v>
      </c>
      <c r="E37" s="90" t="s">
        <v>67</v>
      </c>
      <c r="F37" s="91" t="s">
        <v>83</v>
      </c>
      <c r="G37" s="83"/>
      <c r="H37" s="81">
        <v>33276</v>
      </c>
    </row>
    <row r="38" spans="1:8" ht="12.75">
      <c r="A38" s="77"/>
      <c r="B38" s="77"/>
      <c r="C38" s="77" t="s">
        <v>99</v>
      </c>
      <c r="D38" s="77">
        <v>500</v>
      </c>
      <c r="E38" s="79" t="s">
        <v>67</v>
      </c>
      <c r="F38" s="80" t="s">
        <v>83</v>
      </c>
      <c r="G38" s="77" t="s">
        <v>94</v>
      </c>
      <c r="H38" s="92"/>
    </row>
    <row r="39" spans="1:8" ht="12.75">
      <c r="A39" s="84">
        <v>200</v>
      </c>
      <c r="B39" s="84">
        <v>100</v>
      </c>
      <c r="C39" s="84" t="s">
        <v>100</v>
      </c>
      <c r="D39" s="84">
        <v>654</v>
      </c>
      <c r="E39" s="86" t="s">
        <v>67</v>
      </c>
      <c r="F39" s="87" t="s">
        <v>68</v>
      </c>
      <c r="G39" s="84"/>
      <c r="H39" s="88">
        <v>36957.6</v>
      </c>
    </row>
    <row r="40" spans="1:8" ht="12.75">
      <c r="A40" s="83"/>
      <c r="B40" s="83"/>
      <c r="C40" s="83" t="s">
        <v>101</v>
      </c>
      <c r="D40" s="83">
        <v>600</v>
      </c>
      <c r="E40" s="90" t="s">
        <v>67</v>
      </c>
      <c r="F40" s="91" t="s">
        <v>83</v>
      </c>
      <c r="G40" s="83"/>
      <c r="H40" s="81">
        <v>46515.6</v>
      </c>
    </row>
    <row r="41" spans="1:8" ht="12.75">
      <c r="A41" s="77"/>
      <c r="B41" s="77"/>
      <c r="C41" s="77" t="s">
        <v>102</v>
      </c>
      <c r="D41" s="77">
        <v>600</v>
      </c>
      <c r="E41" s="79" t="s">
        <v>67</v>
      </c>
      <c r="F41" s="80" t="s">
        <v>83</v>
      </c>
      <c r="G41" s="77" t="s">
        <v>94</v>
      </c>
      <c r="H41" s="92"/>
    </row>
    <row r="42" spans="1:8" ht="12.75">
      <c r="A42" s="84">
        <v>250</v>
      </c>
      <c r="B42" s="84">
        <v>100</v>
      </c>
      <c r="C42" s="84" t="s">
        <v>103</v>
      </c>
      <c r="D42" s="84">
        <v>600</v>
      </c>
      <c r="E42" s="86" t="s">
        <v>67</v>
      </c>
      <c r="F42" s="87" t="s">
        <v>83</v>
      </c>
      <c r="G42" s="84"/>
      <c r="H42" s="88">
        <v>54091.2</v>
      </c>
    </row>
    <row r="43" spans="1:8" ht="12.75">
      <c r="A43" s="77"/>
      <c r="B43" s="77"/>
      <c r="C43" s="77" t="s">
        <v>104</v>
      </c>
      <c r="D43" s="77">
        <v>600</v>
      </c>
      <c r="E43" s="79" t="s">
        <v>67</v>
      </c>
      <c r="F43" s="80" t="s">
        <v>83</v>
      </c>
      <c r="G43" s="77" t="s">
        <v>94</v>
      </c>
      <c r="H43" s="92"/>
    </row>
    <row r="44" spans="1:8" ht="12.75">
      <c r="A44" s="77">
        <v>300</v>
      </c>
      <c r="B44" s="77">
        <v>100</v>
      </c>
      <c r="C44" s="72" t="s">
        <v>105</v>
      </c>
      <c r="D44" s="72">
        <v>600</v>
      </c>
      <c r="E44" s="73" t="s">
        <v>67</v>
      </c>
      <c r="F44" s="74" t="s">
        <v>70</v>
      </c>
      <c r="G44" s="72"/>
      <c r="H44" s="75">
        <v>60279.12</v>
      </c>
    </row>
    <row r="45" spans="1:8" ht="12.75">
      <c r="A45" s="855" t="s">
        <v>106</v>
      </c>
      <c r="B45" s="855"/>
      <c r="C45" s="855"/>
      <c r="D45" s="855"/>
      <c r="E45" s="855"/>
      <c r="F45" s="855"/>
      <c r="G45" s="855"/>
      <c r="H45" s="856"/>
    </row>
    <row r="46" spans="1:8" ht="12.75">
      <c r="A46" s="84">
        <v>150</v>
      </c>
      <c r="B46" s="84">
        <v>100</v>
      </c>
      <c r="C46" s="84" t="s">
        <v>107</v>
      </c>
      <c r="D46" s="85">
        <v>450</v>
      </c>
      <c r="E46" s="86" t="s">
        <v>65</v>
      </c>
      <c r="F46" s="87" t="s">
        <v>18</v>
      </c>
      <c r="G46" s="83" t="s">
        <v>108</v>
      </c>
      <c r="H46" s="81">
        <v>47436</v>
      </c>
    </row>
    <row r="47" spans="1:8" ht="12.75">
      <c r="A47" s="83"/>
      <c r="B47" s="83"/>
      <c r="C47" s="83" t="s">
        <v>109</v>
      </c>
      <c r="D47" s="89">
        <v>450</v>
      </c>
      <c r="E47" s="90" t="s">
        <v>65</v>
      </c>
      <c r="F47" s="91" t="s">
        <v>18</v>
      </c>
      <c r="G47" s="83" t="s">
        <v>108</v>
      </c>
      <c r="H47" s="81">
        <v>68109.6</v>
      </c>
    </row>
    <row r="48" spans="1:8" ht="12.75">
      <c r="A48" s="77"/>
      <c r="B48" s="77"/>
      <c r="C48" s="77" t="s">
        <v>110</v>
      </c>
      <c r="D48" s="78">
        <v>450</v>
      </c>
      <c r="E48" s="79" t="s">
        <v>65</v>
      </c>
      <c r="F48" s="80" t="s">
        <v>18</v>
      </c>
      <c r="G48" s="77" t="s">
        <v>108</v>
      </c>
      <c r="H48" s="92">
        <v>66552</v>
      </c>
    </row>
    <row r="49" spans="1:8" ht="12.75">
      <c r="A49" s="855" t="s">
        <v>111</v>
      </c>
      <c r="B49" s="855"/>
      <c r="C49" s="855"/>
      <c r="D49" s="855"/>
      <c r="E49" s="855"/>
      <c r="F49" s="855"/>
      <c r="G49" s="855"/>
      <c r="H49" s="856"/>
    </row>
    <row r="50" spans="1:8" ht="12.75">
      <c r="A50" s="84">
        <v>10</v>
      </c>
      <c r="B50" s="84">
        <v>250</v>
      </c>
      <c r="C50" s="84" t="s">
        <v>112</v>
      </c>
      <c r="D50" s="84">
        <v>400</v>
      </c>
      <c r="E50" s="86" t="s">
        <v>113</v>
      </c>
      <c r="F50" s="84" t="s">
        <v>11</v>
      </c>
      <c r="G50" s="84"/>
      <c r="H50" s="88">
        <v>7929.6</v>
      </c>
    </row>
    <row r="51" spans="1:8" ht="12.75">
      <c r="A51" s="77"/>
      <c r="B51" s="77"/>
      <c r="C51" s="77" t="s">
        <v>114</v>
      </c>
      <c r="D51" s="77">
        <v>400</v>
      </c>
      <c r="E51" s="79" t="s">
        <v>113</v>
      </c>
      <c r="F51" s="77" t="s">
        <v>11</v>
      </c>
      <c r="G51" s="77"/>
      <c r="H51" s="92">
        <v>7929.6</v>
      </c>
    </row>
    <row r="52" spans="1:8" ht="12.75">
      <c r="A52" s="70">
        <v>20</v>
      </c>
      <c r="B52" s="72">
        <v>64</v>
      </c>
      <c r="C52" s="72" t="s">
        <v>115</v>
      </c>
      <c r="D52" s="72">
        <v>600</v>
      </c>
      <c r="E52" s="73"/>
      <c r="F52" s="72" t="s">
        <v>11</v>
      </c>
      <c r="G52" s="72"/>
      <c r="H52" s="75">
        <v>25417.2</v>
      </c>
    </row>
    <row r="53" spans="1:8" ht="12.75">
      <c r="A53" s="76"/>
      <c r="B53" s="83">
        <v>100</v>
      </c>
      <c r="C53" s="83" t="s">
        <v>116</v>
      </c>
      <c r="D53" s="83">
        <v>950</v>
      </c>
      <c r="E53" s="90" t="s">
        <v>23</v>
      </c>
      <c r="F53" s="83" t="s">
        <v>11</v>
      </c>
      <c r="G53" s="83"/>
      <c r="H53" s="75">
        <v>32780.4</v>
      </c>
    </row>
    <row r="54" spans="1:8" ht="12.75">
      <c r="A54" s="76"/>
      <c r="B54" s="84">
        <v>155</v>
      </c>
      <c r="C54" s="84" t="s">
        <v>117</v>
      </c>
      <c r="D54" s="84">
        <v>670</v>
      </c>
      <c r="E54" s="86" t="s">
        <v>118</v>
      </c>
      <c r="F54" s="84" t="s">
        <v>11</v>
      </c>
      <c r="G54" s="84"/>
      <c r="H54" s="81">
        <v>48710.4</v>
      </c>
    </row>
    <row r="55" spans="1:8" ht="12.75">
      <c r="A55" s="76"/>
      <c r="B55" s="77"/>
      <c r="C55" s="77" t="s">
        <v>119</v>
      </c>
      <c r="D55" s="77">
        <v>320</v>
      </c>
      <c r="E55" s="79" t="s">
        <v>120</v>
      </c>
      <c r="F55" s="77" t="s">
        <v>83</v>
      </c>
      <c r="G55" s="77"/>
      <c r="H55" s="92">
        <v>28320</v>
      </c>
    </row>
    <row r="56" spans="1:8" ht="12.75">
      <c r="A56" s="82"/>
      <c r="B56" s="72">
        <v>165</v>
      </c>
      <c r="C56" s="72" t="s">
        <v>121</v>
      </c>
      <c r="D56" s="72">
        <v>670</v>
      </c>
      <c r="E56" s="73" t="s">
        <v>122</v>
      </c>
      <c r="F56" s="72" t="s">
        <v>11</v>
      </c>
      <c r="G56" s="72"/>
      <c r="H56" s="75">
        <v>49276.8</v>
      </c>
    </row>
    <row r="57" spans="1:8" ht="12.75">
      <c r="A57" s="93"/>
      <c r="B57" s="93"/>
      <c r="C57" s="93"/>
      <c r="D57" s="93"/>
      <c r="E57" s="93"/>
      <c r="F57" s="93"/>
      <c r="G57" s="93"/>
      <c r="H57" s="94"/>
    </row>
    <row r="58" spans="1:8" ht="12.75">
      <c r="A58" s="93"/>
      <c r="B58" s="93"/>
      <c r="C58" s="93"/>
      <c r="D58" s="93"/>
      <c r="E58" s="93"/>
      <c r="F58" s="93"/>
      <c r="G58" s="93"/>
      <c r="H58" s="94"/>
    </row>
    <row r="59" spans="1:8" ht="12.75">
      <c r="A59" s="43"/>
      <c r="B59" s="43"/>
      <c r="C59" s="43"/>
      <c r="D59" s="43"/>
      <c r="E59" s="43"/>
      <c r="F59" s="43"/>
      <c r="G59" s="43"/>
      <c r="H59" s="46"/>
    </row>
  </sheetData>
  <sheetProtection/>
  <mergeCells count="4">
    <mergeCell ref="A1:H1"/>
    <mergeCell ref="A3:H3"/>
    <mergeCell ref="A45:H45"/>
    <mergeCell ref="A49:H49"/>
  </mergeCells>
  <printOptions/>
  <pageMargins left="0.75" right="0.75" top="1" bottom="1" header="0.5" footer="0.5"/>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tabColor indexed="57"/>
  </sheetPr>
  <dimension ref="A1:F239"/>
  <sheetViews>
    <sheetView zoomScalePageLayoutView="0" workbookViewId="0" topLeftCell="A196">
      <selection activeCell="I119" sqref="I119"/>
    </sheetView>
  </sheetViews>
  <sheetFormatPr defaultColWidth="9.00390625" defaultRowHeight="12.75"/>
  <cols>
    <col min="1" max="1" width="19.875" style="0" customWidth="1"/>
    <col min="4" max="4" width="17.375" style="0" customWidth="1"/>
    <col min="5" max="5" width="18.625" style="0" customWidth="1"/>
    <col min="10" max="10" width="18.25390625" style="0" customWidth="1"/>
  </cols>
  <sheetData>
    <row r="1" spans="1:5" ht="18.75" thickBot="1">
      <c r="A1" s="281" t="s">
        <v>830</v>
      </c>
      <c r="B1" s="282"/>
      <c r="C1" s="282"/>
      <c r="D1" s="282"/>
      <c r="E1" s="282"/>
    </row>
    <row r="2" spans="1:5" ht="33" customHeight="1" thickBot="1">
      <c r="A2" s="286" t="s">
        <v>10</v>
      </c>
      <c r="B2" s="287" t="s">
        <v>770</v>
      </c>
      <c r="C2" s="285" t="s">
        <v>771</v>
      </c>
      <c r="D2" s="288" t="s">
        <v>772</v>
      </c>
      <c r="E2" s="283"/>
    </row>
    <row r="3" spans="1:5" ht="13.5" thickBot="1">
      <c r="A3" s="265" t="s">
        <v>831</v>
      </c>
      <c r="B3" s="266">
        <v>50</v>
      </c>
      <c r="C3" s="858">
        <v>8</v>
      </c>
      <c r="D3" s="267"/>
      <c r="E3" s="227"/>
    </row>
    <row r="4" spans="1:5" ht="13.5" thickBot="1">
      <c r="A4" s="265" t="s">
        <v>832</v>
      </c>
      <c r="B4" s="266">
        <v>50</v>
      </c>
      <c r="C4" s="859"/>
      <c r="D4" s="268"/>
      <c r="E4" s="227"/>
    </row>
    <row r="5" spans="1:5" ht="13.5" thickBot="1">
      <c r="A5" s="265" t="s">
        <v>833</v>
      </c>
      <c r="B5" s="266">
        <v>50</v>
      </c>
      <c r="C5" s="859"/>
      <c r="D5" s="267"/>
      <c r="E5" s="227"/>
    </row>
    <row r="6" spans="1:5" ht="13.5" thickBot="1">
      <c r="A6" s="229" t="s">
        <v>834</v>
      </c>
      <c r="B6" s="224">
        <v>50</v>
      </c>
      <c r="C6" s="860"/>
      <c r="D6" s="269"/>
      <c r="E6" s="227"/>
    </row>
    <row r="7" spans="1:5" ht="13.5" thickBot="1">
      <c r="A7" s="265" t="s">
        <v>835</v>
      </c>
      <c r="B7" s="266">
        <v>50</v>
      </c>
      <c r="C7" s="859">
        <v>10</v>
      </c>
      <c r="D7" s="268"/>
      <c r="E7" s="227"/>
    </row>
    <row r="8" spans="1:5" ht="13.5" thickBot="1">
      <c r="A8" s="219" t="s">
        <v>836</v>
      </c>
      <c r="B8" s="220">
        <v>50</v>
      </c>
      <c r="C8" s="860"/>
      <c r="D8" s="267"/>
      <c r="E8" s="227"/>
    </row>
    <row r="9" spans="1:5" ht="13.5" thickBot="1">
      <c r="A9" s="265" t="s">
        <v>837</v>
      </c>
      <c r="B9" s="266">
        <v>50</v>
      </c>
      <c r="C9" s="857">
        <v>8</v>
      </c>
      <c r="D9" s="268"/>
      <c r="E9" s="227"/>
    </row>
    <row r="10" spans="1:5" ht="13.5" thickBot="1">
      <c r="A10" s="219" t="s">
        <v>838</v>
      </c>
      <c r="B10" s="220">
        <v>50</v>
      </c>
      <c r="C10" s="857"/>
      <c r="D10" s="270"/>
      <c r="E10" s="227"/>
    </row>
    <row r="11" spans="1:5" ht="13.5" thickBot="1">
      <c r="A11" s="265" t="s">
        <v>839</v>
      </c>
      <c r="B11" s="266">
        <v>50</v>
      </c>
      <c r="C11" s="858">
        <v>16</v>
      </c>
      <c r="D11" s="267"/>
      <c r="E11" s="227"/>
    </row>
    <row r="12" spans="1:5" ht="13.5" thickBot="1">
      <c r="A12" s="219" t="s">
        <v>840</v>
      </c>
      <c r="B12" s="220">
        <v>50</v>
      </c>
      <c r="C12" s="859"/>
      <c r="D12" s="269"/>
      <c r="E12" s="227"/>
    </row>
    <row r="13" spans="1:5" ht="13.5" thickBot="1">
      <c r="A13" s="265" t="s">
        <v>841</v>
      </c>
      <c r="B13" s="266">
        <v>50</v>
      </c>
      <c r="C13" s="859"/>
      <c r="D13" s="267"/>
      <c r="E13" s="227"/>
    </row>
    <row r="14" spans="1:5" ht="13.5" thickBot="1">
      <c r="A14" s="219" t="s">
        <v>842</v>
      </c>
      <c r="B14" s="220">
        <v>50</v>
      </c>
      <c r="C14" s="860"/>
      <c r="D14" s="268"/>
      <c r="E14" s="227"/>
    </row>
    <row r="15" spans="1:5" ht="13.5" thickBot="1">
      <c r="A15" s="265" t="s">
        <v>831</v>
      </c>
      <c r="B15" s="266">
        <v>80</v>
      </c>
      <c r="C15" s="857">
        <v>8</v>
      </c>
      <c r="D15" s="267"/>
      <c r="E15" s="227"/>
    </row>
    <row r="16" spans="1:5" ht="13.5" thickBot="1">
      <c r="A16" s="219" t="s">
        <v>832</v>
      </c>
      <c r="B16" s="220">
        <v>80</v>
      </c>
      <c r="C16" s="857"/>
      <c r="D16" s="268"/>
      <c r="E16" s="227"/>
    </row>
    <row r="17" spans="1:5" ht="13.5" thickBot="1">
      <c r="A17" s="265" t="s">
        <v>837</v>
      </c>
      <c r="B17" s="266">
        <v>80</v>
      </c>
      <c r="C17" s="857"/>
      <c r="D17" s="267"/>
      <c r="E17" s="227"/>
    </row>
    <row r="18" spans="1:5" ht="13.5" thickBot="1">
      <c r="A18" s="219" t="s">
        <v>838</v>
      </c>
      <c r="B18" s="220">
        <v>80</v>
      </c>
      <c r="C18" s="857"/>
      <c r="D18" s="268"/>
      <c r="E18" s="227"/>
    </row>
    <row r="19" spans="1:5" ht="13.5" thickBot="1">
      <c r="A19" s="265" t="s">
        <v>839</v>
      </c>
      <c r="B19" s="266">
        <v>80</v>
      </c>
      <c r="C19" s="858">
        <v>16</v>
      </c>
      <c r="D19" s="267"/>
      <c r="E19" s="227"/>
    </row>
    <row r="20" spans="1:5" ht="13.5" thickBot="1">
      <c r="A20" s="219" t="s">
        <v>840</v>
      </c>
      <c r="B20" s="220">
        <v>80</v>
      </c>
      <c r="C20" s="859"/>
      <c r="D20" s="268"/>
      <c r="E20" s="227"/>
    </row>
    <row r="21" spans="1:5" ht="13.5" thickBot="1">
      <c r="A21" s="265" t="s">
        <v>841</v>
      </c>
      <c r="B21" s="266">
        <v>80</v>
      </c>
      <c r="C21" s="859"/>
      <c r="D21" s="267"/>
      <c r="E21" s="227"/>
    </row>
    <row r="22" spans="1:5" ht="13.5" thickBot="1">
      <c r="A22" s="219" t="s">
        <v>842</v>
      </c>
      <c r="B22" s="220">
        <v>80</v>
      </c>
      <c r="C22" s="860"/>
      <c r="D22" s="268"/>
      <c r="E22" s="227"/>
    </row>
    <row r="23" spans="1:5" ht="13.5" thickBot="1">
      <c r="A23" s="265" t="s">
        <v>831</v>
      </c>
      <c r="B23" s="266" t="s">
        <v>843</v>
      </c>
      <c r="C23" s="857">
        <v>8</v>
      </c>
      <c r="D23" s="267"/>
      <c r="E23" s="227"/>
    </row>
    <row r="24" spans="1:5" ht="13.5" thickBot="1">
      <c r="A24" s="219" t="s">
        <v>832</v>
      </c>
      <c r="B24" s="220" t="s">
        <v>843</v>
      </c>
      <c r="C24" s="857"/>
      <c r="D24" s="268"/>
      <c r="E24" s="227"/>
    </row>
    <row r="25" spans="1:5" ht="13.5" thickBot="1">
      <c r="A25" s="265" t="s">
        <v>837</v>
      </c>
      <c r="B25" s="266" t="s">
        <v>843</v>
      </c>
      <c r="C25" s="857"/>
      <c r="D25" s="267"/>
      <c r="E25" s="227"/>
    </row>
    <row r="26" spans="1:5" ht="13.5" thickBot="1">
      <c r="A26" s="219" t="s">
        <v>838</v>
      </c>
      <c r="B26" s="220" t="s">
        <v>843</v>
      </c>
      <c r="C26" s="857"/>
      <c r="D26" s="268"/>
      <c r="E26" s="227"/>
    </row>
    <row r="27" spans="1:5" ht="13.5" thickBot="1">
      <c r="A27" s="265" t="s">
        <v>839</v>
      </c>
      <c r="B27" s="266" t="s">
        <v>843</v>
      </c>
      <c r="C27" s="858">
        <v>16</v>
      </c>
      <c r="D27" s="267"/>
      <c r="E27" s="227"/>
    </row>
    <row r="28" spans="1:5" ht="13.5" thickBot="1">
      <c r="A28" s="219" t="s">
        <v>840</v>
      </c>
      <c r="B28" s="220" t="s">
        <v>843</v>
      </c>
      <c r="C28" s="859"/>
      <c r="D28" s="268"/>
      <c r="E28" s="227"/>
    </row>
    <row r="29" spans="1:5" ht="13.5" thickBot="1">
      <c r="A29" s="265" t="s">
        <v>841</v>
      </c>
      <c r="B29" s="266" t="s">
        <v>843</v>
      </c>
      <c r="C29" s="859"/>
      <c r="D29" s="267"/>
      <c r="E29" s="227"/>
    </row>
    <row r="30" spans="1:5" ht="13.5" thickBot="1">
      <c r="A30" s="219" t="s">
        <v>842</v>
      </c>
      <c r="B30" s="220" t="s">
        <v>843</v>
      </c>
      <c r="C30" s="860"/>
      <c r="D30" s="268"/>
      <c r="E30" s="227"/>
    </row>
    <row r="31" spans="1:5" ht="13.5" thickBot="1">
      <c r="A31" s="265" t="s">
        <v>831</v>
      </c>
      <c r="B31" s="266">
        <v>100</v>
      </c>
      <c r="C31" s="857">
        <v>8</v>
      </c>
      <c r="D31" s="267"/>
      <c r="E31" s="227"/>
    </row>
    <row r="32" spans="1:5" ht="13.5" thickBot="1">
      <c r="A32" s="219" t="s">
        <v>832</v>
      </c>
      <c r="B32" s="220">
        <v>100</v>
      </c>
      <c r="C32" s="857"/>
      <c r="D32" s="268"/>
      <c r="E32" s="227"/>
    </row>
    <row r="33" spans="1:5" ht="13.5" thickBot="1">
      <c r="A33" s="265" t="s">
        <v>837</v>
      </c>
      <c r="B33" s="266">
        <v>100</v>
      </c>
      <c r="C33" s="857"/>
      <c r="D33" s="267"/>
      <c r="E33" s="227"/>
    </row>
    <row r="34" spans="1:5" ht="13.5" thickBot="1">
      <c r="A34" s="219" t="s">
        <v>838</v>
      </c>
      <c r="B34" s="220">
        <v>100</v>
      </c>
      <c r="C34" s="857"/>
      <c r="D34" s="268"/>
      <c r="E34" s="227"/>
    </row>
    <row r="35" spans="1:5" ht="13.5" thickBot="1">
      <c r="A35" s="216" t="s">
        <v>839</v>
      </c>
      <c r="B35" s="217">
        <v>100</v>
      </c>
      <c r="C35" s="858">
        <v>16</v>
      </c>
      <c r="D35" s="267"/>
      <c r="E35" s="227"/>
    </row>
    <row r="36" spans="1:5" ht="13.5" thickBot="1">
      <c r="A36" s="265" t="s">
        <v>840</v>
      </c>
      <c r="B36" s="266">
        <v>100</v>
      </c>
      <c r="C36" s="859"/>
      <c r="D36" s="268"/>
      <c r="E36" s="227"/>
    </row>
    <row r="37" spans="1:5" ht="13.5" thickBot="1">
      <c r="A37" s="229" t="s">
        <v>841</v>
      </c>
      <c r="B37" s="224">
        <v>100</v>
      </c>
      <c r="C37" s="859"/>
      <c r="D37" s="267"/>
      <c r="E37" s="227"/>
    </row>
    <row r="38" spans="1:5" ht="13.5" thickBot="1">
      <c r="A38" s="219" t="s">
        <v>842</v>
      </c>
      <c r="B38" s="220">
        <v>100</v>
      </c>
      <c r="C38" s="860"/>
      <c r="D38" s="268"/>
      <c r="E38" s="227"/>
    </row>
    <row r="39" spans="1:5" ht="13.5" thickBot="1">
      <c r="A39" s="265" t="s">
        <v>844</v>
      </c>
      <c r="B39" s="266">
        <v>150</v>
      </c>
      <c r="C39" s="857">
        <v>8</v>
      </c>
      <c r="D39" s="267"/>
      <c r="E39" s="227"/>
    </row>
    <row r="40" spans="1:5" ht="13.5" thickBot="1">
      <c r="A40" s="219" t="s">
        <v>845</v>
      </c>
      <c r="B40" s="220">
        <v>150</v>
      </c>
      <c r="C40" s="857"/>
      <c r="D40" s="268"/>
      <c r="E40" s="227"/>
    </row>
    <row r="41" spans="1:5" ht="13.5" thickBot="1">
      <c r="A41" s="280" t="s">
        <v>846</v>
      </c>
      <c r="B41" s="266">
        <v>150</v>
      </c>
      <c r="C41" s="857"/>
      <c r="D41" s="267"/>
      <c r="E41" s="227"/>
    </row>
    <row r="42" spans="1:5" ht="13.5" thickBot="1">
      <c r="A42" s="223" t="s">
        <v>847</v>
      </c>
      <c r="B42" s="224">
        <v>150</v>
      </c>
      <c r="C42" s="861"/>
      <c r="D42" s="269"/>
      <c r="E42" s="227"/>
    </row>
    <row r="43" spans="1:5" ht="13.5" thickBot="1">
      <c r="A43" s="226"/>
      <c r="B43" s="213"/>
      <c r="C43" s="103"/>
      <c r="E43" s="227"/>
    </row>
    <row r="44" spans="1:5" ht="13.5" thickBot="1">
      <c r="A44" s="216" t="s">
        <v>848</v>
      </c>
      <c r="B44" s="217">
        <v>150</v>
      </c>
      <c r="C44" s="218">
        <v>8</v>
      </c>
      <c r="D44" s="270"/>
      <c r="E44" s="260"/>
    </row>
    <row r="45" spans="1:5" ht="13.5" thickBot="1">
      <c r="A45" s="265" t="s">
        <v>849</v>
      </c>
      <c r="B45" s="266">
        <v>150</v>
      </c>
      <c r="C45" s="279">
        <v>8</v>
      </c>
      <c r="D45" s="267"/>
      <c r="E45" s="260"/>
    </row>
    <row r="46" spans="1:5" ht="13.5" thickBot="1">
      <c r="A46" s="219" t="s">
        <v>850</v>
      </c>
      <c r="B46" s="220">
        <v>150</v>
      </c>
      <c r="C46" s="221">
        <v>10</v>
      </c>
      <c r="D46" s="268"/>
      <c r="E46" s="260"/>
    </row>
    <row r="47" spans="1:5" ht="13.5" thickBot="1">
      <c r="A47" s="265" t="s">
        <v>851</v>
      </c>
      <c r="B47" s="266">
        <v>150</v>
      </c>
      <c r="C47" s="279">
        <v>10</v>
      </c>
      <c r="D47" s="267"/>
      <c r="E47" s="260"/>
    </row>
    <row r="48" spans="1:5" ht="13.5" thickBot="1">
      <c r="A48" s="219" t="s">
        <v>852</v>
      </c>
      <c r="B48" s="220">
        <v>150</v>
      </c>
      <c r="C48" s="221">
        <v>8</v>
      </c>
      <c r="D48" s="268"/>
      <c r="E48" s="260"/>
    </row>
    <row r="49" spans="1:5" ht="13.5" thickBot="1">
      <c r="A49" s="265" t="s">
        <v>853</v>
      </c>
      <c r="B49" s="266">
        <v>150</v>
      </c>
      <c r="C49" s="279">
        <v>8</v>
      </c>
      <c r="D49" s="267"/>
      <c r="E49" s="260"/>
    </row>
    <row r="50" spans="1:5" ht="13.5" thickBot="1">
      <c r="A50" s="219" t="s">
        <v>854</v>
      </c>
      <c r="B50" s="220">
        <v>150</v>
      </c>
      <c r="C50" s="221">
        <v>8</v>
      </c>
      <c r="D50" s="268"/>
      <c r="E50" s="260"/>
    </row>
    <row r="51" spans="1:5" ht="13.5" thickBot="1">
      <c r="A51" s="265" t="s">
        <v>855</v>
      </c>
      <c r="B51" s="266">
        <v>150</v>
      </c>
      <c r="C51" s="279">
        <v>8</v>
      </c>
      <c r="D51" s="267"/>
      <c r="E51" s="260"/>
    </row>
    <row r="52" spans="1:5" ht="13.5" thickBot="1">
      <c r="A52" s="219" t="s">
        <v>856</v>
      </c>
      <c r="B52" s="220">
        <v>150</v>
      </c>
      <c r="C52" s="221">
        <v>12.5</v>
      </c>
      <c r="D52" s="268"/>
      <c r="E52" s="260"/>
    </row>
    <row r="53" spans="1:5" ht="13.5" thickBot="1">
      <c r="A53" s="265" t="s">
        <v>857</v>
      </c>
      <c r="B53" s="266">
        <v>150</v>
      </c>
      <c r="C53" s="279">
        <v>12.5</v>
      </c>
      <c r="D53" s="267"/>
      <c r="E53" s="260"/>
    </row>
    <row r="54" spans="1:5" ht="13.5" thickBot="1">
      <c r="A54" s="219" t="s">
        <v>858</v>
      </c>
      <c r="B54" s="220">
        <v>150</v>
      </c>
      <c r="C54" s="221">
        <v>12.5</v>
      </c>
      <c r="D54" s="268"/>
      <c r="E54" s="260"/>
    </row>
    <row r="55" spans="1:5" ht="13.5" thickBot="1">
      <c r="A55" s="265" t="s">
        <v>859</v>
      </c>
      <c r="B55" s="266">
        <v>150</v>
      </c>
      <c r="C55" s="279">
        <v>12.5</v>
      </c>
      <c r="D55" s="267"/>
      <c r="E55" s="260"/>
    </row>
    <row r="56" spans="1:5" ht="13.5" thickBot="1">
      <c r="A56" s="229" t="s">
        <v>860</v>
      </c>
      <c r="B56" s="224">
        <v>150</v>
      </c>
      <c r="C56" s="222">
        <v>16</v>
      </c>
      <c r="D56" s="269"/>
      <c r="E56" s="260"/>
    </row>
    <row r="57" spans="1:5" ht="13.5" thickBot="1">
      <c r="A57" s="219" t="s">
        <v>861</v>
      </c>
      <c r="B57" s="220">
        <v>150</v>
      </c>
      <c r="C57" s="103">
        <v>16</v>
      </c>
      <c r="D57" s="268"/>
      <c r="E57" s="260"/>
    </row>
    <row r="58" spans="1:5" ht="13.5" thickBot="1">
      <c r="A58" s="265" t="s">
        <v>862</v>
      </c>
      <c r="B58" s="266">
        <v>150</v>
      </c>
      <c r="C58" s="271">
        <v>10</v>
      </c>
      <c r="D58" s="267"/>
      <c r="E58" s="260"/>
    </row>
    <row r="59" spans="1:5" ht="13.5" thickBot="1">
      <c r="A59" s="229" t="s">
        <v>863</v>
      </c>
      <c r="B59" s="224">
        <v>150</v>
      </c>
      <c r="C59" s="225">
        <v>16</v>
      </c>
      <c r="D59" s="269"/>
      <c r="E59" s="260"/>
    </row>
    <row r="60" spans="1:5" ht="13.5" thickBot="1">
      <c r="A60" s="219" t="s">
        <v>864</v>
      </c>
      <c r="B60" s="220">
        <v>150</v>
      </c>
      <c r="C60" s="103">
        <v>16</v>
      </c>
      <c r="D60" s="268"/>
      <c r="E60" s="260"/>
    </row>
    <row r="61" spans="1:5" ht="13.5" thickBot="1">
      <c r="A61" s="265" t="s">
        <v>831</v>
      </c>
      <c r="B61" s="266">
        <v>200</v>
      </c>
      <c r="C61" s="271">
        <v>8</v>
      </c>
      <c r="D61" s="267"/>
      <c r="E61" s="260"/>
    </row>
    <row r="62" spans="1:5" ht="13.5" thickBot="1">
      <c r="A62" s="229" t="s">
        <v>832</v>
      </c>
      <c r="B62" s="224">
        <v>200</v>
      </c>
      <c r="C62" s="225">
        <v>8</v>
      </c>
      <c r="D62" s="269"/>
      <c r="E62" s="260"/>
    </row>
    <row r="63" spans="1:5" ht="13.5" thickBot="1">
      <c r="A63" s="219" t="s">
        <v>833</v>
      </c>
      <c r="B63" s="220">
        <v>200</v>
      </c>
      <c r="C63" s="103">
        <v>10</v>
      </c>
      <c r="D63" s="268"/>
      <c r="E63" s="260"/>
    </row>
    <row r="64" spans="1:5" ht="13.5" thickBot="1">
      <c r="A64" s="265" t="s">
        <v>834</v>
      </c>
      <c r="B64" s="266">
        <v>200</v>
      </c>
      <c r="C64" s="271">
        <v>10</v>
      </c>
      <c r="D64" s="267"/>
      <c r="E64" s="260"/>
    </row>
    <row r="65" spans="1:5" ht="13.5" thickBot="1">
      <c r="A65" s="219" t="s">
        <v>865</v>
      </c>
      <c r="B65" s="220">
        <v>200</v>
      </c>
      <c r="C65" s="103">
        <v>8</v>
      </c>
      <c r="D65" s="268"/>
      <c r="E65" s="260"/>
    </row>
    <row r="66" spans="1:5" ht="13.5" thickBot="1">
      <c r="A66" s="265" t="s">
        <v>866</v>
      </c>
      <c r="B66" s="266">
        <v>200</v>
      </c>
      <c r="C66" s="271">
        <v>8</v>
      </c>
      <c r="D66" s="267"/>
      <c r="E66" s="260"/>
    </row>
    <row r="67" spans="1:5" ht="13.5" thickBot="1">
      <c r="A67" s="219" t="s">
        <v>867</v>
      </c>
      <c r="B67" s="220">
        <v>200</v>
      </c>
      <c r="C67" s="103">
        <v>8</v>
      </c>
      <c r="D67" s="268"/>
      <c r="E67" s="260"/>
    </row>
    <row r="68" spans="1:5" ht="13.5" thickBot="1">
      <c r="A68" s="265" t="s">
        <v>868</v>
      </c>
      <c r="B68" s="266">
        <v>200</v>
      </c>
      <c r="C68" s="271">
        <v>8</v>
      </c>
      <c r="D68" s="267"/>
      <c r="E68" s="260"/>
    </row>
    <row r="69" spans="1:5" ht="13.5" thickBot="1">
      <c r="A69" s="219" t="s">
        <v>869</v>
      </c>
      <c r="B69" s="220">
        <v>200</v>
      </c>
      <c r="C69" s="103">
        <v>8</v>
      </c>
      <c r="D69" s="268"/>
      <c r="E69" s="260"/>
    </row>
    <row r="70" spans="1:5" ht="13.5" thickBot="1">
      <c r="A70" s="265" t="s">
        <v>870</v>
      </c>
      <c r="B70" s="266">
        <v>200</v>
      </c>
      <c r="C70" s="271">
        <v>8</v>
      </c>
      <c r="D70" s="267"/>
      <c r="E70" s="260"/>
    </row>
    <row r="71" spans="1:5" ht="13.5" thickBot="1">
      <c r="A71" s="219" t="s">
        <v>839</v>
      </c>
      <c r="B71" s="220">
        <v>200</v>
      </c>
      <c r="C71" s="103">
        <v>16</v>
      </c>
      <c r="D71" s="268"/>
      <c r="E71" s="260"/>
    </row>
    <row r="72" spans="1:5" ht="13.5" thickBot="1">
      <c r="A72" s="265" t="s">
        <v>840</v>
      </c>
      <c r="B72" s="266">
        <v>200</v>
      </c>
      <c r="C72" s="271">
        <v>16</v>
      </c>
      <c r="D72" s="267"/>
      <c r="E72" s="260"/>
    </row>
    <row r="73" spans="1:5" ht="13.5" thickBot="1">
      <c r="A73" s="229" t="s">
        <v>841</v>
      </c>
      <c r="B73" s="224">
        <v>200</v>
      </c>
      <c r="C73" s="225">
        <v>16</v>
      </c>
      <c r="D73" s="269"/>
      <c r="E73" s="260"/>
    </row>
    <row r="74" spans="1:5" ht="13.5" thickBot="1">
      <c r="A74" s="229" t="s">
        <v>842</v>
      </c>
      <c r="B74" s="224">
        <v>200</v>
      </c>
      <c r="C74" s="225">
        <v>16</v>
      </c>
      <c r="D74" s="269"/>
      <c r="E74" s="260"/>
    </row>
    <row r="75" spans="1:5" ht="13.5" thickBot="1">
      <c r="A75" s="229" t="s">
        <v>871</v>
      </c>
      <c r="B75" s="224">
        <v>200</v>
      </c>
      <c r="C75" s="225">
        <v>12.5</v>
      </c>
      <c r="D75" s="269"/>
      <c r="E75" s="260"/>
    </row>
    <row r="76" spans="1:5" ht="13.5" thickBot="1">
      <c r="A76" s="229" t="s">
        <v>872</v>
      </c>
      <c r="B76" s="224">
        <v>300</v>
      </c>
      <c r="C76" s="225">
        <v>8</v>
      </c>
      <c r="D76" s="269"/>
      <c r="E76" s="260"/>
    </row>
    <row r="77" spans="1:5" ht="13.5" thickBot="1">
      <c r="A77" s="229" t="s">
        <v>873</v>
      </c>
      <c r="B77" s="224">
        <v>300</v>
      </c>
      <c r="C77" s="225">
        <v>8</v>
      </c>
      <c r="D77" s="269"/>
      <c r="E77" s="260"/>
    </row>
    <row r="78" spans="1:5" ht="13.5" thickBot="1">
      <c r="A78" s="219" t="s">
        <v>874</v>
      </c>
      <c r="B78" s="220">
        <v>300</v>
      </c>
      <c r="C78" s="103">
        <v>8</v>
      </c>
      <c r="D78" s="268"/>
      <c r="E78" s="260"/>
    </row>
    <row r="79" spans="1:5" ht="13.5" thickBot="1">
      <c r="A79" s="265" t="s">
        <v>875</v>
      </c>
      <c r="B79" s="266">
        <v>300</v>
      </c>
      <c r="C79" s="271">
        <v>8</v>
      </c>
      <c r="D79" s="267"/>
      <c r="E79" s="260"/>
    </row>
    <row r="80" spans="1:5" ht="13.5" thickBot="1">
      <c r="A80" s="219" t="s">
        <v>876</v>
      </c>
      <c r="B80" s="220">
        <v>300</v>
      </c>
      <c r="C80" s="103">
        <v>10</v>
      </c>
      <c r="D80" s="268"/>
      <c r="E80" s="260"/>
    </row>
    <row r="81" spans="1:5" ht="13.5" thickBot="1">
      <c r="A81" s="265" t="s">
        <v>877</v>
      </c>
      <c r="B81" s="266">
        <v>300</v>
      </c>
      <c r="C81" s="271">
        <v>10</v>
      </c>
      <c r="D81" s="267"/>
      <c r="E81" s="260"/>
    </row>
    <row r="82" spans="1:5" ht="13.5" thickBot="1">
      <c r="A82" s="219" t="s">
        <v>878</v>
      </c>
      <c r="B82" s="220">
        <v>300</v>
      </c>
      <c r="C82" s="103">
        <v>8</v>
      </c>
      <c r="D82" s="268"/>
      <c r="E82" s="260"/>
    </row>
    <row r="83" spans="1:5" ht="13.5" thickBot="1">
      <c r="A83" s="265" t="s">
        <v>879</v>
      </c>
      <c r="B83" s="266">
        <v>300</v>
      </c>
      <c r="C83" s="271">
        <v>8</v>
      </c>
      <c r="D83" s="267"/>
      <c r="E83" s="260"/>
    </row>
    <row r="84" spans="1:5" ht="13.5" thickBot="1">
      <c r="A84" s="219" t="s">
        <v>880</v>
      </c>
      <c r="B84" s="220">
        <v>300</v>
      </c>
      <c r="C84" s="103">
        <v>8</v>
      </c>
      <c r="D84" s="268"/>
      <c r="E84" s="260"/>
    </row>
    <row r="85" spans="1:5" ht="13.5" thickBot="1">
      <c r="A85" s="265" t="s">
        <v>881</v>
      </c>
      <c r="B85" s="266">
        <v>300</v>
      </c>
      <c r="C85" s="271">
        <v>8</v>
      </c>
      <c r="D85" s="267"/>
      <c r="E85" s="260"/>
    </row>
    <row r="86" spans="1:5" ht="13.5" thickBot="1">
      <c r="A86" s="219" t="s">
        <v>882</v>
      </c>
      <c r="B86" s="220">
        <v>300</v>
      </c>
      <c r="C86" s="103">
        <v>10</v>
      </c>
      <c r="D86" s="268"/>
      <c r="E86" s="260"/>
    </row>
    <row r="87" spans="1:5" ht="13.5" thickBot="1">
      <c r="A87" s="265" t="s">
        <v>883</v>
      </c>
      <c r="B87" s="266">
        <v>300</v>
      </c>
      <c r="C87" s="271">
        <v>10</v>
      </c>
      <c r="D87" s="267"/>
      <c r="E87" s="260"/>
    </row>
    <row r="88" spans="1:5" ht="13.5" thickBot="1">
      <c r="A88" s="219" t="s">
        <v>884</v>
      </c>
      <c r="B88" s="220">
        <v>300</v>
      </c>
      <c r="C88" s="103">
        <v>10</v>
      </c>
      <c r="D88" s="268"/>
      <c r="E88" s="260"/>
    </row>
    <row r="89" spans="1:5" ht="13.5" thickBot="1">
      <c r="A89" s="265" t="s">
        <v>885</v>
      </c>
      <c r="B89" s="266">
        <v>300</v>
      </c>
      <c r="C89" s="271">
        <v>10</v>
      </c>
      <c r="D89" s="267"/>
      <c r="E89" s="260"/>
    </row>
    <row r="90" spans="1:5" ht="13.5" thickBot="1">
      <c r="A90" s="219" t="s">
        <v>886</v>
      </c>
      <c r="B90" s="220">
        <v>300</v>
      </c>
      <c r="C90" s="103">
        <v>12.5</v>
      </c>
      <c r="D90" s="268"/>
      <c r="E90" s="260"/>
    </row>
    <row r="91" spans="1:5" ht="13.5" thickBot="1">
      <c r="A91" s="265" t="s">
        <v>887</v>
      </c>
      <c r="B91" s="266">
        <v>300</v>
      </c>
      <c r="C91" s="271">
        <v>12.5</v>
      </c>
      <c r="D91" s="267"/>
      <c r="E91" s="260"/>
    </row>
    <row r="92" spans="1:5" ht="13.5" thickBot="1">
      <c r="A92" s="219" t="s">
        <v>839</v>
      </c>
      <c r="B92" s="220">
        <v>300</v>
      </c>
      <c r="C92" s="103">
        <v>16</v>
      </c>
      <c r="D92" s="268"/>
      <c r="E92" s="260"/>
    </row>
    <row r="93" spans="1:5" ht="13.5" thickBot="1">
      <c r="A93" s="265" t="s">
        <v>840</v>
      </c>
      <c r="B93" s="266">
        <v>300</v>
      </c>
      <c r="C93" s="271">
        <v>16</v>
      </c>
      <c r="D93" s="267"/>
      <c r="E93" s="260"/>
    </row>
    <row r="94" spans="1:5" ht="13.5" thickBot="1">
      <c r="A94" s="219" t="s">
        <v>841</v>
      </c>
      <c r="B94" s="220">
        <v>300</v>
      </c>
      <c r="C94" s="103">
        <v>16</v>
      </c>
      <c r="D94" s="268"/>
      <c r="E94" s="260"/>
    </row>
    <row r="95" spans="1:5" ht="13.5" thickBot="1">
      <c r="A95" s="265" t="s">
        <v>842</v>
      </c>
      <c r="B95" s="266">
        <v>300</v>
      </c>
      <c r="C95" s="271">
        <v>16</v>
      </c>
      <c r="D95" s="267"/>
      <c r="E95" s="260"/>
    </row>
    <row r="96" spans="1:5" ht="13.5" thickBot="1">
      <c r="A96" s="219" t="s">
        <v>888</v>
      </c>
      <c r="B96" s="220">
        <v>400</v>
      </c>
      <c r="C96" s="103">
        <v>12.5</v>
      </c>
      <c r="D96" s="268"/>
      <c r="E96" s="260"/>
    </row>
    <row r="97" spans="1:5" ht="13.5" thickBot="1">
      <c r="A97" s="265" t="s">
        <v>874</v>
      </c>
      <c r="B97" s="266">
        <v>400</v>
      </c>
      <c r="C97" s="271">
        <v>8</v>
      </c>
      <c r="D97" s="267"/>
      <c r="E97" s="260"/>
    </row>
    <row r="98" spans="1:5" ht="13.5" thickBot="1">
      <c r="A98" s="219" t="s">
        <v>875</v>
      </c>
      <c r="B98" s="220">
        <v>400</v>
      </c>
      <c r="C98" s="103">
        <v>8</v>
      </c>
      <c r="D98" s="268"/>
      <c r="E98" s="260"/>
    </row>
    <row r="99" spans="1:5" ht="13.5" thickBot="1">
      <c r="A99" s="265" t="s">
        <v>876</v>
      </c>
      <c r="B99" s="266">
        <v>400</v>
      </c>
      <c r="C99" s="271">
        <v>8</v>
      </c>
      <c r="D99" s="267"/>
      <c r="E99" s="260"/>
    </row>
    <row r="100" spans="1:5" ht="13.5" thickBot="1">
      <c r="A100" s="229" t="s">
        <v>877</v>
      </c>
      <c r="B100" s="224">
        <v>400</v>
      </c>
      <c r="C100" s="225">
        <v>8</v>
      </c>
      <c r="D100" s="269"/>
      <c r="E100" s="260"/>
    </row>
    <row r="101" spans="1:5" ht="13.5" thickBot="1">
      <c r="A101" s="219" t="s">
        <v>889</v>
      </c>
      <c r="B101" s="220">
        <v>400</v>
      </c>
      <c r="C101" s="103">
        <v>8</v>
      </c>
      <c r="D101" s="268"/>
      <c r="E101" s="260"/>
    </row>
    <row r="102" spans="1:5" ht="13.5" thickBot="1">
      <c r="A102" s="265" t="s">
        <v>890</v>
      </c>
      <c r="B102" s="266">
        <v>400</v>
      </c>
      <c r="C102" s="271">
        <v>8</v>
      </c>
      <c r="D102" s="267"/>
      <c r="E102" s="260"/>
    </row>
    <row r="103" spans="1:5" ht="13.5" thickBot="1">
      <c r="A103" s="229" t="s">
        <v>891</v>
      </c>
      <c r="B103" s="224">
        <v>400</v>
      </c>
      <c r="C103" s="225">
        <v>8</v>
      </c>
      <c r="D103" s="269"/>
      <c r="E103" s="260"/>
    </row>
    <row r="104" spans="1:5" ht="13.5" thickBot="1">
      <c r="A104" s="230"/>
      <c r="B104" s="230"/>
      <c r="E104" s="139"/>
    </row>
    <row r="105" spans="1:5" ht="13.5" thickBot="1">
      <c r="A105" s="265" t="s">
        <v>892</v>
      </c>
      <c r="B105" s="266">
        <v>400</v>
      </c>
      <c r="C105" s="279">
        <v>8</v>
      </c>
      <c r="D105" s="267"/>
      <c r="E105" s="260"/>
    </row>
    <row r="106" spans="1:5" ht="13.5" thickBot="1">
      <c r="A106" s="219" t="s">
        <v>878</v>
      </c>
      <c r="B106" s="220">
        <v>400</v>
      </c>
      <c r="C106" s="221">
        <v>12.5</v>
      </c>
      <c r="D106" s="268"/>
      <c r="E106" s="260"/>
    </row>
    <row r="107" spans="1:5" ht="13.5" thickBot="1">
      <c r="A107" s="265" t="s">
        <v>879</v>
      </c>
      <c r="B107" s="266">
        <v>400</v>
      </c>
      <c r="C107" s="279">
        <v>12.5</v>
      </c>
      <c r="D107" s="267"/>
      <c r="E107" s="260"/>
    </row>
    <row r="108" spans="1:5" ht="13.5" thickBot="1">
      <c r="A108" s="219" t="s">
        <v>880</v>
      </c>
      <c r="B108" s="220">
        <v>400</v>
      </c>
      <c r="C108" s="221">
        <v>12.5</v>
      </c>
      <c r="D108" s="268"/>
      <c r="E108" s="260"/>
    </row>
    <row r="109" spans="1:5" ht="13.5" thickBot="1">
      <c r="A109" s="265" t="s">
        <v>881</v>
      </c>
      <c r="B109" s="266">
        <v>400</v>
      </c>
      <c r="C109" s="279">
        <v>12.5</v>
      </c>
      <c r="D109" s="267"/>
      <c r="E109" s="260"/>
    </row>
    <row r="110" spans="1:5" ht="13.5" thickBot="1">
      <c r="A110" s="219" t="s">
        <v>839</v>
      </c>
      <c r="B110" s="220">
        <v>400</v>
      </c>
      <c r="C110" s="221">
        <v>16</v>
      </c>
      <c r="D110" s="268"/>
      <c r="E110" s="260"/>
    </row>
    <row r="111" spans="1:5" ht="13.5" thickBot="1">
      <c r="A111" s="265" t="s">
        <v>893</v>
      </c>
      <c r="B111" s="266">
        <v>400</v>
      </c>
      <c r="C111" s="279">
        <v>16</v>
      </c>
      <c r="D111" s="267"/>
      <c r="E111" s="260"/>
    </row>
    <row r="112" spans="1:5" ht="13.5" thickBot="1">
      <c r="A112" s="219" t="s">
        <v>840</v>
      </c>
      <c r="B112" s="220">
        <v>400</v>
      </c>
      <c r="C112" s="221">
        <v>16</v>
      </c>
      <c r="D112" s="268"/>
      <c r="E112" s="260"/>
    </row>
    <row r="113" spans="1:5" ht="13.5" thickBot="1">
      <c r="A113" s="265" t="s">
        <v>894</v>
      </c>
      <c r="B113" s="266">
        <v>400</v>
      </c>
      <c r="C113" s="279">
        <v>16</v>
      </c>
      <c r="D113" s="267"/>
      <c r="E113" s="260"/>
    </row>
    <row r="114" spans="1:5" ht="13.5" thickBot="1">
      <c r="A114" s="219" t="s">
        <v>895</v>
      </c>
      <c r="B114" s="220">
        <v>400</v>
      </c>
      <c r="C114" s="221">
        <v>16</v>
      </c>
      <c r="D114" s="268"/>
      <c r="E114" s="260"/>
    </row>
    <row r="115" spans="1:5" ht="13.5" thickBot="1">
      <c r="A115" s="265" t="s">
        <v>896</v>
      </c>
      <c r="B115" s="266">
        <v>400</v>
      </c>
      <c r="C115" s="279">
        <v>16</v>
      </c>
      <c r="D115" s="267"/>
      <c r="E115" s="260"/>
    </row>
    <row r="116" spans="1:5" ht="13.5" thickBot="1">
      <c r="A116" s="219" t="s">
        <v>897</v>
      </c>
      <c r="B116" s="220">
        <v>400</v>
      </c>
      <c r="C116" s="221">
        <v>16</v>
      </c>
      <c r="D116" s="268"/>
      <c r="E116" s="260"/>
    </row>
    <row r="117" spans="1:5" ht="13.5" thickBot="1">
      <c r="A117" s="265" t="s">
        <v>898</v>
      </c>
      <c r="B117" s="266">
        <v>400</v>
      </c>
      <c r="C117" s="279">
        <v>16</v>
      </c>
      <c r="D117" s="267"/>
      <c r="E117" s="260"/>
    </row>
    <row r="118" spans="1:5" ht="13.5" thickBot="1">
      <c r="A118" s="219" t="s">
        <v>899</v>
      </c>
      <c r="B118" s="220">
        <v>500</v>
      </c>
      <c r="C118" s="221">
        <v>8</v>
      </c>
      <c r="D118" s="268"/>
      <c r="E118" s="260"/>
    </row>
    <row r="119" spans="1:5" ht="13.5" thickBot="1">
      <c r="A119" s="265" t="s">
        <v>900</v>
      </c>
      <c r="B119" s="266">
        <v>500</v>
      </c>
      <c r="C119" s="279">
        <v>8</v>
      </c>
      <c r="D119" s="267"/>
      <c r="E119" s="260"/>
    </row>
    <row r="120" spans="1:5" ht="13.5" thickBot="1">
      <c r="A120" s="219" t="s">
        <v>901</v>
      </c>
      <c r="B120" s="220">
        <v>500</v>
      </c>
      <c r="C120" s="221">
        <v>8</v>
      </c>
      <c r="D120" s="268"/>
      <c r="E120" s="260"/>
    </row>
    <row r="121" spans="1:5" ht="13.5" thickBot="1">
      <c r="A121" s="265" t="s">
        <v>902</v>
      </c>
      <c r="B121" s="266">
        <v>500</v>
      </c>
      <c r="C121" s="279">
        <v>8</v>
      </c>
      <c r="D121" s="267"/>
      <c r="E121" s="260"/>
    </row>
    <row r="122" spans="1:5" ht="13.5" thickBot="1">
      <c r="A122" s="229" t="s">
        <v>903</v>
      </c>
      <c r="B122" s="224">
        <v>500</v>
      </c>
      <c r="C122" s="222">
        <v>8</v>
      </c>
      <c r="D122" s="269"/>
      <c r="E122" s="260"/>
    </row>
    <row r="123" spans="1:5" ht="13.5" thickBot="1">
      <c r="A123" s="219" t="s">
        <v>904</v>
      </c>
      <c r="B123" s="220">
        <v>500</v>
      </c>
      <c r="C123" s="221">
        <v>8</v>
      </c>
      <c r="D123" s="268"/>
      <c r="E123" s="260"/>
    </row>
    <row r="124" spans="1:5" ht="13.5" thickBot="1">
      <c r="A124" s="265" t="s">
        <v>878</v>
      </c>
      <c r="B124" s="266">
        <v>500</v>
      </c>
      <c r="C124" s="279">
        <v>12.5</v>
      </c>
      <c r="D124" s="267"/>
      <c r="E124" s="260"/>
    </row>
    <row r="125" spans="1:5" ht="13.5" thickBot="1">
      <c r="A125" s="219" t="s">
        <v>905</v>
      </c>
      <c r="B125" s="220">
        <v>500</v>
      </c>
      <c r="C125" s="221">
        <v>6.3</v>
      </c>
      <c r="D125" s="268"/>
      <c r="E125" s="260"/>
    </row>
    <row r="126" spans="1:5" ht="13.5" thickBot="1">
      <c r="A126" s="265" t="s">
        <v>884</v>
      </c>
      <c r="B126" s="266">
        <v>500</v>
      </c>
      <c r="C126" s="279">
        <v>8</v>
      </c>
      <c r="D126" s="267"/>
      <c r="E126" s="260"/>
    </row>
    <row r="127" spans="1:5" ht="13.5" thickBot="1">
      <c r="A127" s="219" t="s">
        <v>885</v>
      </c>
      <c r="B127" s="220">
        <v>500</v>
      </c>
      <c r="C127" s="221">
        <v>8</v>
      </c>
      <c r="D127" s="268"/>
      <c r="E127" s="260"/>
    </row>
    <row r="128" spans="1:5" ht="13.5" thickBot="1">
      <c r="A128" s="265" t="s">
        <v>906</v>
      </c>
      <c r="B128" s="266">
        <v>500</v>
      </c>
      <c r="C128" s="279">
        <v>8</v>
      </c>
      <c r="D128" s="267"/>
      <c r="E128" s="260"/>
    </row>
    <row r="129" spans="1:5" ht="13.5" thickBot="1">
      <c r="A129" s="219" t="s">
        <v>907</v>
      </c>
      <c r="B129" s="220">
        <v>500</v>
      </c>
      <c r="C129" s="221">
        <v>8</v>
      </c>
      <c r="D129" s="268"/>
      <c r="E129" s="260"/>
    </row>
    <row r="130" spans="1:5" ht="13.5" thickBot="1">
      <c r="A130" s="265" t="s">
        <v>874</v>
      </c>
      <c r="B130" s="266">
        <v>500</v>
      </c>
      <c r="C130" s="279">
        <v>10</v>
      </c>
      <c r="D130" s="267"/>
      <c r="E130" s="260"/>
    </row>
    <row r="131" spans="1:5" ht="13.5" thickBot="1">
      <c r="A131" s="219" t="s">
        <v>876</v>
      </c>
      <c r="B131" s="220">
        <v>500</v>
      </c>
      <c r="C131" s="221">
        <v>10</v>
      </c>
      <c r="D131" s="268"/>
      <c r="E131" s="260"/>
    </row>
    <row r="132" spans="1:5" ht="13.5" thickBot="1">
      <c r="A132" s="265" t="s">
        <v>877</v>
      </c>
      <c r="B132" s="266">
        <v>500</v>
      </c>
      <c r="C132" s="279">
        <v>10</v>
      </c>
      <c r="D132" s="267"/>
      <c r="E132" s="260"/>
    </row>
    <row r="133" spans="1:5" ht="13.5" thickBot="1">
      <c r="A133" s="219" t="s">
        <v>889</v>
      </c>
      <c r="B133" s="220">
        <v>500</v>
      </c>
      <c r="C133" s="221">
        <v>10</v>
      </c>
      <c r="D133" s="268"/>
      <c r="E133" s="260"/>
    </row>
    <row r="134" spans="1:5" ht="13.5" thickBot="1">
      <c r="A134" s="265" t="s">
        <v>890</v>
      </c>
      <c r="B134" s="266">
        <v>500</v>
      </c>
      <c r="C134" s="279">
        <v>10</v>
      </c>
      <c r="D134" s="267"/>
      <c r="E134" s="260"/>
    </row>
    <row r="135" spans="1:5" ht="13.5" thickBot="1">
      <c r="A135" s="219" t="s">
        <v>891</v>
      </c>
      <c r="B135" s="220">
        <v>500</v>
      </c>
      <c r="C135" s="221">
        <v>10</v>
      </c>
      <c r="D135" s="268"/>
      <c r="E135" s="260"/>
    </row>
    <row r="136" spans="1:5" ht="13.5" thickBot="1">
      <c r="A136" s="265" t="s">
        <v>892</v>
      </c>
      <c r="B136" s="266">
        <v>500</v>
      </c>
      <c r="C136" s="279">
        <v>10</v>
      </c>
      <c r="D136" s="267"/>
      <c r="E136" s="260"/>
    </row>
    <row r="137" spans="1:5" ht="13.5" thickBot="1">
      <c r="A137" s="219" t="s">
        <v>908</v>
      </c>
      <c r="B137" s="220">
        <v>700</v>
      </c>
      <c r="C137" s="221">
        <v>8</v>
      </c>
      <c r="D137" s="268"/>
      <c r="E137" s="260"/>
    </row>
    <row r="138" spans="1:5" ht="13.5" thickBot="1">
      <c r="A138" s="265" t="s">
        <v>909</v>
      </c>
      <c r="B138" s="266">
        <v>700</v>
      </c>
      <c r="C138" s="279">
        <v>8</v>
      </c>
      <c r="D138" s="267"/>
      <c r="E138" s="260"/>
    </row>
    <row r="139" spans="1:5" ht="13.5" thickBot="1">
      <c r="A139" s="219" t="s">
        <v>910</v>
      </c>
      <c r="B139" s="220">
        <v>700</v>
      </c>
      <c r="C139" s="221">
        <v>8</v>
      </c>
      <c r="D139" s="268"/>
      <c r="E139" s="260"/>
    </row>
    <row r="140" spans="1:5" ht="13.5" thickBot="1">
      <c r="A140" s="265" t="s">
        <v>911</v>
      </c>
      <c r="B140" s="266">
        <v>700</v>
      </c>
      <c r="C140" s="279">
        <v>8</v>
      </c>
      <c r="D140" s="267"/>
      <c r="E140" s="260"/>
    </row>
    <row r="141" spans="1:5" ht="13.5" thickBot="1">
      <c r="A141" s="229" t="s">
        <v>912</v>
      </c>
      <c r="B141" s="224">
        <v>700</v>
      </c>
      <c r="C141" s="222">
        <v>8</v>
      </c>
      <c r="D141" s="269"/>
      <c r="E141" s="260"/>
    </row>
    <row r="142" spans="1:5" ht="13.5" thickBot="1">
      <c r="A142" s="219" t="s">
        <v>913</v>
      </c>
      <c r="B142" s="220">
        <v>700</v>
      </c>
      <c r="C142" s="221">
        <v>8</v>
      </c>
      <c r="D142" s="268"/>
      <c r="E142" s="260"/>
    </row>
    <row r="143" spans="1:5" ht="13.5" thickBot="1">
      <c r="A143" s="265" t="s">
        <v>914</v>
      </c>
      <c r="B143" s="266">
        <v>700</v>
      </c>
      <c r="C143" s="279">
        <v>10</v>
      </c>
      <c r="D143" s="267"/>
      <c r="E143" s="260"/>
    </row>
    <row r="144" spans="1:5" ht="13.5" thickBot="1">
      <c r="A144" s="219" t="s">
        <v>915</v>
      </c>
      <c r="B144" s="220">
        <v>700</v>
      </c>
      <c r="C144" s="221">
        <v>10</v>
      </c>
      <c r="D144" s="268"/>
      <c r="E144" s="260"/>
    </row>
    <row r="145" spans="1:5" ht="13.5" thickBot="1">
      <c r="A145" s="265" t="s">
        <v>916</v>
      </c>
      <c r="B145" s="266">
        <v>700</v>
      </c>
      <c r="C145" s="279">
        <v>8</v>
      </c>
      <c r="D145" s="267"/>
      <c r="E145" s="260"/>
    </row>
    <row r="146" spans="1:5" ht="13.5" thickBot="1">
      <c r="A146" s="219" t="s">
        <v>917</v>
      </c>
      <c r="B146" s="220">
        <v>700</v>
      </c>
      <c r="C146" s="221">
        <v>8</v>
      </c>
      <c r="D146" s="268"/>
      <c r="E146" s="260"/>
    </row>
    <row r="147" spans="1:5" ht="13.5" thickBot="1">
      <c r="A147" s="265" t="s">
        <v>918</v>
      </c>
      <c r="B147" s="266">
        <v>700</v>
      </c>
      <c r="C147" s="279">
        <v>8</v>
      </c>
      <c r="D147" s="267"/>
      <c r="E147" s="260"/>
    </row>
    <row r="148" spans="1:5" ht="13.5" thickBot="1">
      <c r="A148" s="219" t="s">
        <v>919</v>
      </c>
      <c r="B148" s="220">
        <v>700</v>
      </c>
      <c r="C148" s="221">
        <v>8</v>
      </c>
      <c r="D148" s="268"/>
      <c r="E148" s="260"/>
    </row>
    <row r="149" spans="1:5" ht="13.5" thickBot="1">
      <c r="A149" s="265" t="s">
        <v>920</v>
      </c>
      <c r="B149" s="266">
        <v>700</v>
      </c>
      <c r="C149" s="279">
        <v>8</v>
      </c>
      <c r="D149" s="267"/>
      <c r="E149" s="260"/>
    </row>
    <row r="150" spans="1:5" ht="13.5" thickBot="1">
      <c r="A150" s="219" t="s">
        <v>921</v>
      </c>
      <c r="B150" s="220">
        <v>700</v>
      </c>
      <c r="C150" s="221">
        <v>8</v>
      </c>
      <c r="D150" s="268"/>
      <c r="E150" s="260"/>
    </row>
    <row r="151" spans="1:5" ht="13.5" thickBot="1">
      <c r="A151" s="265" t="s">
        <v>922</v>
      </c>
      <c r="B151" s="266">
        <v>700</v>
      </c>
      <c r="C151" s="279">
        <v>10</v>
      </c>
      <c r="D151" s="267"/>
      <c r="E151" s="260"/>
    </row>
    <row r="152" spans="1:5" ht="13.5" thickBot="1">
      <c r="A152" s="219" t="s">
        <v>923</v>
      </c>
      <c r="B152" s="220">
        <v>700</v>
      </c>
      <c r="C152" s="221">
        <v>10</v>
      </c>
      <c r="D152" s="268"/>
      <c r="E152" s="260"/>
    </row>
    <row r="153" spans="1:5" ht="13.5" thickBot="1">
      <c r="A153" s="265" t="s">
        <v>924</v>
      </c>
      <c r="B153" s="266">
        <v>700</v>
      </c>
      <c r="C153" s="279">
        <v>12.5</v>
      </c>
      <c r="D153" s="267"/>
      <c r="E153" s="260"/>
    </row>
    <row r="154" spans="1:5" ht="13.5" thickBot="1">
      <c r="A154" s="219" t="s">
        <v>925</v>
      </c>
      <c r="B154" s="220">
        <v>700</v>
      </c>
      <c r="C154" s="221">
        <v>12.5</v>
      </c>
      <c r="D154" s="268"/>
      <c r="E154" s="260"/>
    </row>
    <row r="155" spans="1:5" ht="13.5" thickBot="1">
      <c r="A155" s="265" t="s">
        <v>926</v>
      </c>
      <c r="B155" s="266">
        <v>700</v>
      </c>
      <c r="C155" s="279">
        <v>12.5</v>
      </c>
      <c r="D155" s="267"/>
      <c r="E155" s="260"/>
    </row>
    <row r="156" spans="1:5" ht="13.5" thickBot="1">
      <c r="A156" s="219" t="s">
        <v>927</v>
      </c>
      <c r="B156" s="220">
        <v>700</v>
      </c>
      <c r="C156" s="221">
        <v>12.5</v>
      </c>
      <c r="D156" s="268"/>
      <c r="E156" s="260"/>
    </row>
    <row r="157" spans="1:5" ht="13.5" thickBot="1">
      <c r="A157" s="216" t="s">
        <v>878</v>
      </c>
      <c r="B157" s="217">
        <v>1000</v>
      </c>
      <c r="C157" s="218">
        <v>10</v>
      </c>
      <c r="D157" s="270"/>
      <c r="E157" s="260"/>
    </row>
    <row r="158" spans="1:5" ht="13.5" thickBot="1">
      <c r="A158" s="265" t="s">
        <v>879</v>
      </c>
      <c r="B158" s="266">
        <v>1000</v>
      </c>
      <c r="C158" s="279">
        <v>10</v>
      </c>
      <c r="D158" s="267"/>
      <c r="E158" s="260"/>
    </row>
    <row r="159" spans="1:5" ht="13.5" thickBot="1">
      <c r="A159" s="229" t="s">
        <v>880</v>
      </c>
      <c r="B159" s="224">
        <v>1000</v>
      </c>
      <c r="C159" s="222">
        <v>10</v>
      </c>
      <c r="D159" s="269"/>
      <c r="E159" s="260"/>
    </row>
    <row r="160" spans="1:5" ht="13.5" thickBot="1">
      <c r="A160" s="265" t="s">
        <v>881</v>
      </c>
      <c r="B160" s="266">
        <v>1000</v>
      </c>
      <c r="C160" s="279">
        <v>10</v>
      </c>
      <c r="D160" s="267"/>
      <c r="E160" s="260"/>
    </row>
    <row r="161" spans="1:5" ht="13.5" thickBot="1">
      <c r="A161" s="219" t="s">
        <v>889</v>
      </c>
      <c r="B161" s="220">
        <v>1000</v>
      </c>
      <c r="C161" s="221">
        <v>8</v>
      </c>
      <c r="D161" s="268"/>
      <c r="E161" s="260"/>
    </row>
    <row r="162" spans="1:5" ht="13.5" thickBot="1">
      <c r="A162" s="265" t="s">
        <v>890</v>
      </c>
      <c r="B162" s="266">
        <v>1000</v>
      </c>
      <c r="C162" s="279">
        <v>8</v>
      </c>
      <c r="D162" s="267"/>
      <c r="E162" s="260"/>
    </row>
    <row r="163" spans="1:5" ht="13.5" thickBot="1">
      <c r="A163" s="219" t="s">
        <v>891</v>
      </c>
      <c r="B163" s="220">
        <v>1000</v>
      </c>
      <c r="C163" s="221">
        <v>8</v>
      </c>
      <c r="D163" s="268"/>
      <c r="E163" s="260"/>
    </row>
    <row r="164" spans="1:5" ht="13.5" thickBot="1">
      <c r="A164" s="265" t="s">
        <v>892</v>
      </c>
      <c r="B164" s="266">
        <v>1000</v>
      </c>
      <c r="C164" s="279">
        <v>8</v>
      </c>
      <c r="D164" s="267"/>
      <c r="E164" s="260"/>
    </row>
    <row r="165" spans="1:5" ht="13.5" thickBot="1">
      <c r="A165" s="229" t="s">
        <v>928</v>
      </c>
      <c r="B165" s="224">
        <v>1000</v>
      </c>
      <c r="C165" s="222">
        <v>10</v>
      </c>
      <c r="D165" s="269"/>
      <c r="E165" s="260"/>
    </row>
    <row r="166" spans="1:5" ht="13.5" thickBot="1">
      <c r="A166" s="229" t="s">
        <v>929</v>
      </c>
      <c r="B166" s="224">
        <v>1000</v>
      </c>
      <c r="C166" s="222">
        <v>10</v>
      </c>
      <c r="D166" s="269"/>
      <c r="E166" s="260"/>
    </row>
    <row r="167" spans="1:5" ht="13.5" thickBot="1">
      <c r="A167" s="230"/>
      <c r="B167" s="230"/>
      <c r="E167" s="139"/>
    </row>
    <row r="168" spans="1:5" ht="13.5" thickBot="1">
      <c r="A168" s="265" t="s">
        <v>930</v>
      </c>
      <c r="B168" s="266">
        <v>1000</v>
      </c>
      <c r="C168" s="858">
        <v>8</v>
      </c>
      <c r="D168" s="270"/>
      <c r="E168" s="260"/>
    </row>
    <row r="169" spans="1:5" ht="13.5" thickBot="1">
      <c r="A169" s="219" t="s">
        <v>931</v>
      </c>
      <c r="B169" s="220">
        <v>1000</v>
      </c>
      <c r="C169" s="859"/>
      <c r="D169" s="270"/>
      <c r="E169" s="260"/>
    </row>
    <row r="170" spans="1:5" ht="13.5" thickBot="1">
      <c r="A170" s="265" t="s">
        <v>916</v>
      </c>
      <c r="B170" s="266">
        <v>1200</v>
      </c>
      <c r="C170" s="859"/>
      <c r="D170" s="267"/>
      <c r="E170" s="260"/>
    </row>
    <row r="171" spans="1:5" ht="13.5" thickBot="1">
      <c r="A171" s="219" t="s">
        <v>917</v>
      </c>
      <c r="B171" s="220">
        <v>1200</v>
      </c>
      <c r="C171" s="859"/>
      <c r="D171" s="269"/>
      <c r="E171" s="260"/>
    </row>
    <row r="172" spans="1:5" ht="13.5" thickBot="1">
      <c r="A172" s="265" t="s">
        <v>918</v>
      </c>
      <c r="B172" s="266">
        <v>1200</v>
      </c>
      <c r="C172" s="859"/>
      <c r="D172" s="267"/>
      <c r="E172" s="260"/>
    </row>
    <row r="173" spans="1:5" ht="13.5" thickBot="1">
      <c r="A173" s="219" t="s">
        <v>919</v>
      </c>
      <c r="B173" s="220">
        <v>1200</v>
      </c>
      <c r="C173" s="860"/>
      <c r="D173" s="268"/>
      <c r="E173" s="260"/>
    </row>
    <row r="174" spans="1:5" ht="13.5" thickBot="1">
      <c r="A174" s="276" t="s">
        <v>922</v>
      </c>
      <c r="B174" s="266">
        <v>1200</v>
      </c>
      <c r="C174" s="858">
        <v>10</v>
      </c>
      <c r="D174" s="267"/>
      <c r="E174" s="260"/>
    </row>
    <row r="175" spans="1:5" ht="13.5" thickBot="1">
      <c r="A175" s="278" t="s">
        <v>923</v>
      </c>
      <c r="B175" s="220">
        <v>1200</v>
      </c>
      <c r="C175" s="860"/>
      <c r="D175" s="269"/>
      <c r="E175" s="260"/>
    </row>
    <row r="176" spans="1:5" ht="13.5" thickBot="1">
      <c r="A176" s="276" t="s">
        <v>916</v>
      </c>
      <c r="B176" s="266">
        <v>1400</v>
      </c>
      <c r="C176" s="858">
        <v>8</v>
      </c>
      <c r="D176" s="268"/>
      <c r="E176" s="260"/>
    </row>
    <row r="177" spans="1:5" ht="13.5" thickBot="1">
      <c r="A177" s="219" t="s">
        <v>917</v>
      </c>
      <c r="B177" s="220">
        <v>1400</v>
      </c>
      <c r="C177" s="859"/>
      <c r="D177" s="267"/>
      <c r="E177" s="260"/>
    </row>
    <row r="178" spans="1:5" ht="13.5" thickBot="1">
      <c r="A178" s="277" t="s">
        <v>918</v>
      </c>
      <c r="B178" s="266">
        <v>1400</v>
      </c>
      <c r="C178" s="859"/>
      <c r="D178" s="268"/>
      <c r="E178" s="260"/>
    </row>
    <row r="179" spans="1:5" ht="13.5" thickBot="1">
      <c r="A179" s="276" t="s">
        <v>919</v>
      </c>
      <c r="B179" s="220">
        <v>1400</v>
      </c>
      <c r="C179" s="860"/>
      <c r="D179" s="267"/>
      <c r="E179" s="260"/>
    </row>
    <row r="180" spans="1:5" ht="13.5" thickBot="1">
      <c r="A180" s="278" t="s">
        <v>932</v>
      </c>
      <c r="B180" s="266">
        <v>1400</v>
      </c>
      <c r="C180" s="858">
        <v>10</v>
      </c>
      <c r="D180" s="268"/>
      <c r="E180" s="260"/>
    </row>
    <row r="181" spans="1:5" ht="13.5" thickBot="1">
      <c r="A181" s="219" t="s">
        <v>933</v>
      </c>
      <c r="B181" s="220">
        <v>1400</v>
      </c>
      <c r="C181" s="859"/>
      <c r="D181" s="267"/>
      <c r="E181" s="260"/>
    </row>
    <row r="182" spans="1:5" ht="13.5" thickBot="1">
      <c r="A182" s="276" t="s">
        <v>922</v>
      </c>
      <c r="B182" s="266">
        <v>1400</v>
      </c>
      <c r="C182" s="859"/>
      <c r="D182" s="269"/>
      <c r="E182" s="260"/>
    </row>
    <row r="183" spans="1:5" ht="13.5" thickBot="1">
      <c r="A183" s="229" t="s">
        <v>923</v>
      </c>
      <c r="B183" s="224">
        <v>1400</v>
      </c>
      <c r="C183" s="860"/>
      <c r="D183" s="269"/>
      <c r="E183" s="260"/>
    </row>
    <row r="185" spans="1:4" ht="18">
      <c r="A185" s="281" t="s">
        <v>934</v>
      </c>
      <c r="B185" s="281"/>
      <c r="C185" s="282"/>
      <c r="D185" s="282"/>
    </row>
    <row r="186" spans="1:4" ht="18.75" thickBot="1">
      <c r="A186" s="281" t="s">
        <v>935</v>
      </c>
      <c r="B186" s="281"/>
      <c r="C186" s="282"/>
      <c r="D186" s="282"/>
    </row>
    <row r="187" spans="1:5" ht="13.5" thickBot="1">
      <c r="A187" s="216" t="s">
        <v>936</v>
      </c>
      <c r="B187" s="217">
        <v>50</v>
      </c>
      <c r="C187" s="228">
        <v>16</v>
      </c>
      <c r="D187" s="270"/>
      <c r="E187" s="260"/>
    </row>
    <row r="188" spans="1:5" ht="13.5" thickBot="1">
      <c r="A188" s="265" t="s">
        <v>937</v>
      </c>
      <c r="B188" s="266">
        <v>50</v>
      </c>
      <c r="C188" s="271">
        <v>16</v>
      </c>
      <c r="D188" s="267"/>
      <c r="E188" s="260"/>
    </row>
    <row r="189" spans="1:5" ht="13.5" thickBot="1">
      <c r="A189" s="219" t="s">
        <v>936</v>
      </c>
      <c r="B189" s="220">
        <v>80</v>
      </c>
      <c r="C189" s="103">
        <v>16</v>
      </c>
      <c r="D189" s="268"/>
      <c r="E189" s="260"/>
    </row>
    <row r="190" spans="1:5" ht="13.5" thickBot="1">
      <c r="A190" s="265" t="s">
        <v>937</v>
      </c>
      <c r="B190" s="266">
        <v>80</v>
      </c>
      <c r="C190" s="271">
        <v>16</v>
      </c>
      <c r="D190" s="267"/>
      <c r="E190" s="260"/>
    </row>
    <row r="191" spans="1:5" ht="13.5" thickBot="1">
      <c r="A191" s="219" t="s">
        <v>936</v>
      </c>
      <c r="B191" s="220">
        <v>100</v>
      </c>
      <c r="C191" s="103">
        <v>16</v>
      </c>
      <c r="D191" s="268"/>
      <c r="E191" s="260"/>
    </row>
    <row r="192" spans="1:5" ht="13.5" thickBot="1">
      <c r="A192" s="265" t="s">
        <v>937</v>
      </c>
      <c r="B192" s="266">
        <v>100</v>
      </c>
      <c r="C192" s="271">
        <v>16</v>
      </c>
      <c r="D192" s="267"/>
      <c r="E192" s="260"/>
    </row>
    <row r="193" spans="1:5" ht="13.5" thickBot="1">
      <c r="A193" s="219" t="s">
        <v>936</v>
      </c>
      <c r="B193" s="220">
        <v>150</v>
      </c>
      <c r="C193" s="103">
        <v>16</v>
      </c>
      <c r="D193" s="268"/>
      <c r="E193" s="260"/>
    </row>
    <row r="194" spans="1:5" ht="13.5" thickBot="1">
      <c r="A194" s="265" t="s">
        <v>937</v>
      </c>
      <c r="B194" s="266">
        <v>150</v>
      </c>
      <c r="C194" s="271">
        <v>16</v>
      </c>
      <c r="D194" s="267"/>
      <c r="E194" s="260"/>
    </row>
    <row r="195" spans="1:5" ht="13.5" thickBot="1">
      <c r="A195" s="219" t="s">
        <v>936</v>
      </c>
      <c r="B195" s="220">
        <v>200</v>
      </c>
      <c r="C195" s="103">
        <v>16</v>
      </c>
      <c r="D195" s="268"/>
      <c r="E195" s="260"/>
    </row>
    <row r="196" spans="1:5" ht="13.5" thickBot="1">
      <c r="A196" s="265" t="s">
        <v>937</v>
      </c>
      <c r="B196" s="266">
        <v>200</v>
      </c>
      <c r="C196" s="271">
        <v>16</v>
      </c>
      <c r="D196" s="267"/>
      <c r="E196" s="260"/>
    </row>
    <row r="197" spans="1:5" ht="13.5" thickBot="1">
      <c r="A197" s="219" t="s">
        <v>937</v>
      </c>
      <c r="B197" s="220">
        <v>250</v>
      </c>
      <c r="C197" s="103">
        <v>16</v>
      </c>
      <c r="D197" s="268"/>
      <c r="E197" s="260"/>
    </row>
    <row r="198" spans="1:5" ht="13.5" thickBot="1">
      <c r="A198" s="265" t="s">
        <v>936</v>
      </c>
      <c r="B198" s="266">
        <v>300</v>
      </c>
      <c r="C198" s="271">
        <v>16</v>
      </c>
      <c r="D198" s="267"/>
      <c r="E198" s="260"/>
    </row>
    <row r="199" spans="1:5" ht="13.5" thickBot="1">
      <c r="A199" s="229" t="s">
        <v>937</v>
      </c>
      <c r="B199" s="224">
        <v>300</v>
      </c>
      <c r="C199" s="225">
        <v>16</v>
      </c>
      <c r="D199" s="269"/>
      <c r="E199" s="260"/>
    </row>
    <row r="201" spans="1:6" ht="18">
      <c r="A201" s="281" t="s">
        <v>938</v>
      </c>
      <c r="B201" s="281"/>
      <c r="C201" s="281"/>
      <c r="D201" s="282"/>
      <c r="E201" s="281"/>
      <c r="F201" s="282"/>
    </row>
    <row r="202" spans="1:6" ht="18.75" thickBot="1">
      <c r="A202" s="281" t="s">
        <v>939</v>
      </c>
      <c r="B202" s="281"/>
      <c r="C202" s="281"/>
      <c r="D202" s="284"/>
      <c r="E202" s="281"/>
      <c r="F202" s="282"/>
    </row>
    <row r="203" spans="1:5" ht="13.5" thickBot="1">
      <c r="A203" s="216" t="s">
        <v>940</v>
      </c>
      <c r="B203" s="217">
        <v>50</v>
      </c>
      <c r="C203" s="228">
        <v>16</v>
      </c>
      <c r="D203" s="270"/>
      <c r="E203" s="260"/>
    </row>
    <row r="204" spans="1:5" ht="13.5" thickBot="1">
      <c r="A204" s="265" t="s">
        <v>941</v>
      </c>
      <c r="B204" s="266">
        <v>50</v>
      </c>
      <c r="C204" s="271">
        <v>16</v>
      </c>
      <c r="D204" s="267"/>
      <c r="E204" s="260"/>
    </row>
    <row r="205" spans="1:5" ht="13.5" thickBot="1">
      <c r="A205" s="219" t="s">
        <v>942</v>
      </c>
      <c r="B205" s="220">
        <v>50</v>
      </c>
      <c r="C205" s="103">
        <v>16</v>
      </c>
      <c r="D205" s="268"/>
      <c r="E205" s="260"/>
    </row>
    <row r="206" spans="1:5" ht="13.5" thickBot="1">
      <c r="A206" s="265" t="s">
        <v>940</v>
      </c>
      <c r="B206" s="266">
        <v>80</v>
      </c>
      <c r="C206" s="271">
        <v>16</v>
      </c>
      <c r="D206" s="267"/>
      <c r="E206" s="260"/>
    </row>
    <row r="207" spans="1:5" ht="13.5" thickBot="1">
      <c r="A207" s="219" t="s">
        <v>941</v>
      </c>
      <c r="B207" s="220">
        <v>80</v>
      </c>
      <c r="C207" s="103">
        <v>16</v>
      </c>
      <c r="D207" s="268"/>
      <c r="E207" s="260"/>
    </row>
    <row r="208" spans="1:5" ht="13.5" thickBot="1">
      <c r="A208" s="265" t="s">
        <v>942</v>
      </c>
      <c r="B208" s="266">
        <v>80</v>
      </c>
      <c r="C208" s="271">
        <v>16</v>
      </c>
      <c r="D208" s="267"/>
      <c r="E208" s="260"/>
    </row>
    <row r="209" spans="1:5" ht="13.5" thickBot="1">
      <c r="A209" s="219" t="s">
        <v>940</v>
      </c>
      <c r="B209" s="220">
        <v>100</v>
      </c>
      <c r="C209" s="103">
        <v>16</v>
      </c>
      <c r="D209" s="268"/>
      <c r="E209" s="260"/>
    </row>
    <row r="210" spans="1:5" ht="13.5" thickBot="1">
      <c r="A210" s="265" t="s">
        <v>941</v>
      </c>
      <c r="B210" s="266">
        <v>100</v>
      </c>
      <c r="C210" s="271">
        <v>16</v>
      </c>
      <c r="D210" s="267"/>
      <c r="E210" s="260"/>
    </row>
    <row r="211" spans="1:5" ht="13.5" thickBot="1">
      <c r="A211" s="219" t="s">
        <v>942</v>
      </c>
      <c r="B211" s="220">
        <v>100</v>
      </c>
      <c r="C211" s="103">
        <v>16</v>
      </c>
      <c r="D211" s="268"/>
      <c r="E211" s="260"/>
    </row>
    <row r="212" spans="1:5" ht="13.5" thickBot="1">
      <c r="A212" s="265" t="s">
        <v>940</v>
      </c>
      <c r="B212" s="266">
        <v>150</v>
      </c>
      <c r="C212" s="271">
        <v>16</v>
      </c>
      <c r="D212" s="267"/>
      <c r="E212" s="260"/>
    </row>
    <row r="213" spans="1:5" ht="13.5" thickBot="1">
      <c r="A213" s="219" t="s">
        <v>941</v>
      </c>
      <c r="B213" s="220">
        <v>150</v>
      </c>
      <c r="C213" s="103">
        <v>16</v>
      </c>
      <c r="D213" s="268"/>
      <c r="E213" s="260"/>
    </row>
    <row r="214" spans="1:5" ht="13.5" thickBot="1">
      <c r="A214" s="265" t="s">
        <v>942</v>
      </c>
      <c r="B214" s="266">
        <v>150</v>
      </c>
      <c r="C214" s="271">
        <v>16</v>
      </c>
      <c r="D214" s="267"/>
      <c r="E214" s="260"/>
    </row>
    <row r="215" spans="1:5" ht="13.5" thickBot="1">
      <c r="A215" s="229" t="s">
        <v>940</v>
      </c>
      <c r="B215" s="224">
        <v>200</v>
      </c>
      <c r="C215" s="225">
        <v>16</v>
      </c>
      <c r="D215" s="269"/>
      <c r="E215" s="260"/>
    </row>
    <row r="216" spans="1:5" ht="13.5" thickBot="1">
      <c r="A216" s="229" t="s">
        <v>941</v>
      </c>
      <c r="B216" s="224">
        <v>200</v>
      </c>
      <c r="C216" s="225">
        <v>16</v>
      </c>
      <c r="D216" s="269"/>
      <c r="E216" s="260"/>
    </row>
    <row r="217" spans="1:5" ht="13.5" thickBot="1">
      <c r="A217" s="219" t="s">
        <v>942</v>
      </c>
      <c r="B217" s="220">
        <v>200</v>
      </c>
      <c r="C217" s="103">
        <v>16</v>
      </c>
      <c r="D217" s="268"/>
      <c r="E217" s="260"/>
    </row>
    <row r="218" spans="1:5" ht="13.5" thickBot="1">
      <c r="A218" s="265" t="s">
        <v>941</v>
      </c>
      <c r="B218" s="266" t="s">
        <v>943</v>
      </c>
      <c r="C218" s="271">
        <v>16</v>
      </c>
      <c r="D218" s="267"/>
      <c r="E218" s="260"/>
    </row>
    <row r="219" spans="1:5" ht="13.5" thickBot="1">
      <c r="A219" s="219" t="s">
        <v>940</v>
      </c>
      <c r="B219" s="220">
        <v>300</v>
      </c>
      <c r="C219" s="103">
        <v>16</v>
      </c>
      <c r="D219" s="268"/>
      <c r="E219" s="260"/>
    </row>
    <row r="220" spans="1:5" ht="13.5" thickBot="1">
      <c r="A220" s="265" t="s">
        <v>941</v>
      </c>
      <c r="B220" s="266">
        <v>300</v>
      </c>
      <c r="C220" s="271">
        <v>16</v>
      </c>
      <c r="D220" s="267"/>
      <c r="E220" s="260"/>
    </row>
    <row r="221" spans="1:5" ht="13.5" thickBot="1">
      <c r="A221" s="229" t="s">
        <v>942</v>
      </c>
      <c r="B221" s="224">
        <v>300</v>
      </c>
      <c r="C221" s="225">
        <v>16</v>
      </c>
      <c r="D221" s="269"/>
      <c r="E221" s="260"/>
    </row>
    <row r="224" spans="1:5" ht="18.75" thickBot="1">
      <c r="A224" s="281" t="s">
        <v>944</v>
      </c>
      <c r="B224" s="281"/>
      <c r="C224" s="281"/>
      <c r="D224" s="282"/>
      <c r="E224" s="281"/>
    </row>
    <row r="225" spans="1:5" ht="13.5" thickBot="1">
      <c r="A225" s="216" t="s">
        <v>945</v>
      </c>
      <c r="B225" s="217">
        <v>80</v>
      </c>
      <c r="C225" s="228">
        <v>6</v>
      </c>
      <c r="D225" s="270"/>
      <c r="E225" s="260"/>
    </row>
    <row r="226" spans="1:5" ht="13.5" thickBot="1">
      <c r="A226" s="265" t="s">
        <v>945</v>
      </c>
      <c r="B226" s="266">
        <v>100</v>
      </c>
      <c r="C226" s="271">
        <v>6</v>
      </c>
      <c r="D226" s="267"/>
      <c r="E226" s="260"/>
    </row>
    <row r="227" ht="12.75">
      <c r="B227" s="230"/>
    </row>
    <row r="228" spans="1:5" ht="18">
      <c r="A228" s="281" t="s">
        <v>830</v>
      </c>
      <c r="B228" s="281"/>
      <c r="C228" s="281"/>
      <c r="D228" s="282"/>
      <c r="E228" s="281"/>
    </row>
    <row r="229" spans="1:5" ht="18.75" thickBot="1">
      <c r="A229" s="281" t="s">
        <v>946</v>
      </c>
      <c r="B229" s="281"/>
      <c r="C229" s="281"/>
      <c r="D229" s="282"/>
      <c r="E229" s="281"/>
    </row>
    <row r="230" spans="1:5" ht="13.5" thickBot="1">
      <c r="A230" s="216" t="s">
        <v>947</v>
      </c>
      <c r="B230" s="217" t="s">
        <v>948</v>
      </c>
      <c r="C230" s="272">
        <v>16</v>
      </c>
      <c r="D230" s="261"/>
      <c r="E230" s="260"/>
    </row>
    <row r="231" spans="1:5" ht="13.5" thickBot="1">
      <c r="A231" s="216" t="s">
        <v>947</v>
      </c>
      <c r="B231" s="217" t="s">
        <v>949</v>
      </c>
      <c r="C231" s="272">
        <v>16</v>
      </c>
      <c r="D231" s="261"/>
      <c r="E231" s="260"/>
    </row>
    <row r="232" spans="1:5" ht="13.5" thickBot="1">
      <c r="A232" s="265" t="s">
        <v>947</v>
      </c>
      <c r="B232" s="266" t="s">
        <v>950</v>
      </c>
      <c r="C232" s="275">
        <v>16</v>
      </c>
      <c r="D232" s="264"/>
      <c r="E232" s="260"/>
    </row>
    <row r="233" spans="1:5" ht="13.5" thickBot="1">
      <c r="A233" s="229" t="s">
        <v>947</v>
      </c>
      <c r="B233" s="224" t="s">
        <v>951</v>
      </c>
      <c r="C233" s="274">
        <v>16</v>
      </c>
      <c r="D233" s="263"/>
      <c r="E233" s="260"/>
    </row>
    <row r="234" spans="1:5" ht="13.5" thickBot="1">
      <c r="A234" s="219" t="s">
        <v>947</v>
      </c>
      <c r="B234" s="220" t="s">
        <v>952</v>
      </c>
      <c r="C234" s="273">
        <v>16</v>
      </c>
      <c r="D234" s="262"/>
      <c r="E234" s="260"/>
    </row>
    <row r="235" spans="1:5" ht="13.5" thickBot="1">
      <c r="A235" s="265" t="s">
        <v>947</v>
      </c>
      <c r="B235" s="266" t="s">
        <v>953</v>
      </c>
      <c r="C235" s="275">
        <v>16</v>
      </c>
      <c r="D235" s="264"/>
      <c r="E235" s="260"/>
    </row>
    <row r="236" spans="1:5" ht="13.5" thickBot="1">
      <c r="A236" s="219" t="s">
        <v>947</v>
      </c>
      <c r="B236" s="220" t="s">
        <v>954</v>
      </c>
      <c r="C236" s="273">
        <v>16</v>
      </c>
      <c r="D236" s="262"/>
      <c r="E236" s="260"/>
    </row>
    <row r="237" spans="1:5" ht="13.5" thickBot="1">
      <c r="A237" s="265" t="s">
        <v>955</v>
      </c>
      <c r="B237" s="266">
        <v>400</v>
      </c>
      <c r="C237" s="275">
        <v>16</v>
      </c>
      <c r="D237" s="264"/>
      <c r="E237" s="260"/>
    </row>
    <row r="238" spans="1:5" ht="13.5" thickBot="1">
      <c r="A238" s="265" t="s">
        <v>956</v>
      </c>
      <c r="B238" s="266">
        <v>500</v>
      </c>
      <c r="C238" s="275">
        <v>16</v>
      </c>
      <c r="D238" s="264"/>
      <c r="E238" s="260"/>
    </row>
    <row r="239" spans="1:5" ht="13.5" thickBot="1">
      <c r="A239" s="229" t="s">
        <v>957</v>
      </c>
      <c r="B239" s="224">
        <v>700</v>
      </c>
      <c r="C239" s="274">
        <v>16</v>
      </c>
      <c r="D239" s="263"/>
      <c r="E239" s="260"/>
    </row>
  </sheetData>
  <sheetProtection/>
  <mergeCells count="15">
    <mergeCell ref="C174:C175"/>
    <mergeCell ref="C176:C179"/>
    <mergeCell ref="C180:C183"/>
    <mergeCell ref="C31:C34"/>
    <mergeCell ref="C35:C38"/>
    <mergeCell ref="C39:C42"/>
    <mergeCell ref="C168:C173"/>
    <mergeCell ref="C15:C18"/>
    <mergeCell ref="C19:C22"/>
    <mergeCell ref="C23:C26"/>
    <mergeCell ref="C27:C30"/>
    <mergeCell ref="C3:C6"/>
    <mergeCell ref="C7:C8"/>
    <mergeCell ref="C9:C10"/>
    <mergeCell ref="C11:C1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tabColor indexed="52"/>
  </sheetPr>
  <dimension ref="A1:L180"/>
  <sheetViews>
    <sheetView view="pageBreakPreview" zoomScaleSheetLayoutView="100" zoomScalePageLayoutView="0" workbookViewId="0" topLeftCell="A162">
      <selection activeCell="J137" sqref="J137"/>
    </sheetView>
  </sheetViews>
  <sheetFormatPr defaultColWidth="9.00390625" defaultRowHeight="12.75"/>
  <cols>
    <col min="1" max="1" width="42.25390625" style="0" customWidth="1"/>
    <col min="2" max="2" width="31.625" style="0" customWidth="1"/>
    <col min="3" max="3" width="6.125" style="0" customWidth="1"/>
    <col min="4" max="4" width="8.125" style="0" customWidth="1"/>
    <col min="5" max="5" width="9.125" style="0" hidden="1" customWidth="1"/>
    <col min="6" max="6" width="8.125" style="0" customWidth="1"/>
    <col min="7" max="7" width="9.125" style="0" hidden="1" customWidth="1"/>
  </cols>
  <sheetData>
    <row r="1" spans="1:9" ht="15.75">
      <c r="A1" s="867" t="s">
        <v>1096</v>
      </c>
      <c r="B1" s="868"/>
      <c r="C1" s="868"/>
      <c r="D1" s="868"/>
      <c r="E1" s="868"/>
      <c r="F1" s="868"/>
      <c r="G1" s="868"/>
      <c r="H1" s="868"/>
      <c r="I1" s="869"/>
    </row>
    <row r="2" spans="1:9" ht="15.75">
      <c r="A2" s="888" t="s">
        <v>1070</v>
      </c>
      <c r="B2" s="889"/>
      <c r="C2" s="889"/>
      <c r="D2" s="889"/>
      <c r="E2" s="889"/>
      <c r="F2" s="889"/>
      <c r="G2" s="889"/>
      <c r="H2" s="889"/>
      <c r="I2" s="890"/>
    </row>
    <row r="3" spans="1:9" ht="15.75">
      <c r="A3" s="888" t="s">
        <v>1021</v>
      </c>
      <c r="B3" s="889"/>
      <c r="C3" s="889"/>
      <c r="D3" s="889"/>
      <c r="E3" s="889"/>
      <c r="F3" s="889"/>
      <c r="G3" s="889"/>
      <c r="H3" s="889"/>
      <c r="I3" s="890"/>
    </row>
    <row r="4" spans="1:9" ht="15.75">
      <c r="A4" s="897" t="s">
        <v>1116</v>
      </c>
      <c r="B4" s="898"/>
      <c r="C4" s="898"/>
      <c r="D4" s="898"/>
      <c r="E4" s="898"/>
      <c r="F4" s="898"/>
      <c r="G4" s="898"/>
      <c r="H4" s="898"/>
      <c r="I4" s="899"/>
    </row>
    <row r="5" spans="1:9" ht="15.75">
      <c r="A5" s="900" t="s">
        <v>707</v>
      </c>
      <c r="B5" s="901"/>
      <c r="C5" s="901"/>
      <c r="D5" s="901"/>
      <c r="E5" s="901"/>
      <c r="F5" s="901"/>
      <c r="G5" s="901"/>
      <c r="H5" s="901"/>
      <c r="I5" s="902"/>
    </row>
    <row r="6" spans="1:9" ht="15">
      <c r="A6" s="18" t="s">
        <v>1061</v>
      </c>
      <c r="B6" s="18" t="s">
        <v>1066</v>
      </c>
      <c r="C6" s="18" t="s">
        <v>1062</v>
      </c>
      <c r="D6" s="18" t="s">
        <v>1063</v>
      </c>
      <c r="E6" s="19" t="s">
        <v>1072</v>
      </c>
      <c r="F6" s="19" t="s">
        <v>1093</v>
      </c>
      <c r="G6" s="18" t="s">
        <v>1064</v>
      </c>
      <c r="H6" s="18" t="s">
        <v>1065</v>
      </c>
      <c r="I6" s="18" t="s">
        <v>704</v>
      </c>
    </row>
    <row r="7" spans="1:9" ht="15">
      <c r="A7" s="18" t="s">
        <v>1091</v>
      </c>
      <c r="B7" s="885" t="s">
        <v>708</v>
      </c>
      <c r="C7" s="13">
        <v>50</v>
      </c>
      <c r="D7" s="13">
        <v>16</v>
      </c>
      <c r="E7" s="19">
        <v>230</v>
      </c>
      <c r="F7" s="19">
        <v>18</v>
      </c>
      <c r="G7" s="25">
        <v>3429.6146695124994</v>
      </c>
      <c r="H7" s="25">
        <f aca="true" t="shared" si="0" ref="H7:H28">G7*1.15</f>
        <v>3944.056869939374</v>
      </c>
      <c r="I7" s="25">
        <f aca="true" t="shared" si="1" ref="I7:I28">H7*1.05</f>
        <v>4141.259713436343</v>
      </c>
    </row>
    <row r="8" spans="1:9" ht="15">
      <c r="A8" s="18" t="s">
        <v>1090</v>
      </c>
      <c r="B8" s="885"/>
      <c r="C8" s="13">
        <v>80</v>
      </c>
      <c r="D8" s="13">
        <v>16</v>
      </c>
      <c r="E8" s="19">
        <v>310</v>
      </c>
      <c r="F8" s="19">
        <v>26</v>
      </c>
      <c r="G8" s="25">
        <v>4523.8152711150005</v>
      </c>
      <c r="H8" s="25">
        <f t="shared" si="0"/>
        <v>5202.3875617822505</v>
      </c>
      <c r="I8" s="25">
        <f t="shared" si="1"/>
        <v>5462.506939871363</v>
      </c>
    </row>
    <row r="9" spans="1:9" ht="15">
      <c r="A9" s="18" t="s">
        <v>1089</v>
      </c>
      <c r="B9" s="885"/>
      <c r="C9" s="13">
        <v>100</v>
      </c>
      <c r="D9" s="13">
        <v>16</v>
      </c>
      <c r="E9" s="19">
        <v>350</v>
      </c>
      <c r="F9" s="19">
        <v>48</v>
      </c>
      <c r="G9" s="25">
        <v>5679.471644028</v>
      </c>
      <c r="H9" s="25">
        <f t="shared" si="0"/>
        <v>6531.3923906322</v>
      </c>
      <c r="I9" s="25">
        <f t="shared" si="1"/>
        <v>6857.96201016381</v>
      </c>
    </row>
    <row r="10" spans="1:9" ht="15">
      <c r="A10" s="18" t="s">
        <v>1088</v>
      </c>
      <c r="B10" s="885"/>
      <c r="C10" s="13">
        <v>150</v>
      </c>
      <c r="D10" s="13">
        <v>16</v>
      </c>
      <c r="E10" s="19">
        <v>460</v>
      </c>
      <c r="F10" s="19">
        <v>87</v>
      </c>
      <c r="G10" s="25">
        <v>9963.693924865118</v>
      </c>
      <c r="H10" s="25">
        <f t="shared" si="0"/>
        <v>11458.248013594884</v>
      </c>
      <c r="I10" s="25">
        <f t="shared" si="1"/>
        <v>12031.16041427463</v>
      </c>
    </row>
    <row r="11" spans="1:9" ht="15">
      <c r="A11" s="18" t="s">
        <v>1087</v>
      </c>
      <c r="B11" s="885"/>
      <c r="C11" s="13">
        <v>200</v>
      </c>
      <c r="D11" s="13">
        <v>16</v>
      </c>
      <c r="E11" s="19">
        <v>500</v>
      </c>
      <c r="F11" s="19">
        <v>174</v>
      </c>
      <c r="G11" s="25">
        <v>25111.594409206402</v>
      </c>
      <c r="H11" s="25">
        <f t="shared" si="0"/>
        <v>28878.33357058736</v>
      </c>
      <c r="I11" s="25">
        <f t="shared" si="1"/>
        <v>30322.250249116732</v>
      </c>
    </row>
    <row r="12" spans="1:9" ht="15">
      <c r="A12" s="18" t="s">
        <v>1086</v>
      </c>
      <c r="B12" s="885"/>
      <c r="C12" s="13">
        <v>50</v>
      </c>
      <c r="D12" s="13">
        <v>25</v>
      </c>
      <c r="E12" s="19">
        <v>230</v>
      </c>
      <c r="F12" s="19">
        <v>19</v>
      </c>
      <c r="G12" s="25">
        <v>3429.6146695124994</v>
      </c>
      <c r="H12" s="25">
        <f t="shared" si="0"/>
        <v>3944.056869939374</v>
      </c>
      <c r="I12" s="25">
        <f t="shared" si="1"/>
        <v>4141.259713436343</v>
      </c>
    </row>
    <row r="13" spans="1:9" ht="15">
      <c r="A13" s="18" t="s">
        <v>1085</v>
      </c>
      <c r="B13" s="885"/>
      <c r="C13" s="13">
        <v>80</v>
      </c>
      <c r="D13" s="13">
        <v>25</v>
      </c>
      <c r="E13" s="19">
        <v>310</v>
      </c>
      <c r="F13" s="19">
        <v>26</v>
      </c>
      <c r="G13" s="25">
        <v>4523.8152711150005</v>
      </c>
      <c r="H13" s="25">
        <f t="shared" si="0"/>
        <v>5202.3875617822505</v>
      </c>
      <c r="I13" s="25">
        <f t="shared" si="1"/>
        <v>5462.506939871363</v>
      </c>
    </row>
    <row r="14" spans="1:9" ht="15">
      <c r="A14" s="18" t="s">
        <v>1084</v>
      </c>
      <c r="B14" s="885"/>
      <c r="C14" s="13">
        <v>100</v>
      </c>
      <c r="D14" s="13">
        <v>25</v>
      </c>
      <c r="E14" s="19">
        <v>350</v>
      </c>
      <c r="F14" s="19">
        <v>48.5</v>
      </c>
      <c r="G14" s="25">
        <v>5679.471644028</v>
      </c>
      <c r="H14" s="25">
        <f t="shared" si="0"/>
        <v>6531.3923906322</v>
      </c>
      <c r="I14" s="25">
        <f t="shared" si="1"/>
        <v>6857.96201016381</v>
      </c>
    </row>
    <row r="15" spans="1:9" ht="15">
      <c r="A15" s="18" t="s">
        <v>1083</v>
      </c>
      <c r="B15" s="885"/>
      <c r="C15" s="13">
        <v>150</v>
      </c>
      <c r="D15" s="13">
        <v>25</v>
      </c>
      <c r="E15" s="19">
        <v>480</v>
      </c>
      <c r="F15" s="19">
        <v>88</v>
      </c>
      <c r="G15" s="25">
        <v>9963.693924865118</v>
      </c>
      <c r="H15" s="25">
        <f t="shared" si="0"/>
        <v>11458.248013594884</v>
      </c>
      <c r="I15" s="25">
        <f t="shared" si="1"/>
        <v>12031.16041427463</v>
      </c>
    </row>
    <row r="16" spans="1:9" ht="15">
      <c r="A16" s="18" t="s">
        <v>1082</v>
      </c>
      <c r="B16" s="885"/>
      <c r="C16" s="13">
        <v>200</v>
      </c>
      <c r="D16" s="13">
        <v>25</v>
      </c>
      <c r="E16" s="19">
        <v>550</v>
      </c>
      <c r="F16" s="19">
        <v>175</v>
      </c>
      <c r="G16" s="25">
        <v>25111.594409206402</v>
      </c>
      <c r="H16" s="25">
        <f t="shared" si="0"/>
        <v>28878.33357058736</v>
      </c>
      <c r="I16" s="25">
        <f t="shared" si="1"/>
        <v>30322.250249116732</v>
      </c>
    </row>
    <row r="17" spans="1:9" ht="15">
      <c r="A17" s="18" t="s">
        <v>1081</v>
      </c>
      <c r="B17" s="885"/>
      <c r="C17" s="13">
        <v>50</v>
      </c>
      <c r="D17" s="13">
        <v>63</v>
      </c>
      <c r="E17" s="19">
        <v>300</v>
      </c>
      <c r="F17" s="19">
        <v>35</v>
      </c>
      <c r="G17" s="25">
        <v>11781.861</v>
      </c>
      <c r="H17" s="25">
        <f t="shared" si="0"/>
        <v>13549.14015</v>
      </c>
      <c r="I17" s="25">
        <f t="shared" si="1"/>
        <v>14226.5971575</v>
      </c>
    </row>
    <row r="18" spans="1:9" ht="15">
      <c r="A18" s="18" t="s">
        <v>1080</v>
      </c>
      <c r="B18" s="885"/>
      <c r="C18" s="13">
        <v>80</v>
      </c>
      <c r="D18" s="13">
        <v>63</v>
      </c>
      <c r="E18" s="19">
        <v>380</v>
      </c>
      <c r="F18" s="19">
        <v>55</v>
      </c>
      <c r="G18" s="25">
        <v>16847.607</v>
      </c>
      <c r="H18" s="25">
        <f t="shared" si="0"/>
        <v>19374.74805</v>
      </c>
      <c r="I18" s="25">
        <f t="shared" si="1"/>
        <v>20343.485452499997</v>
      </c>
    </row>
    <row r="19" spans="1:9" ht="15">
      <c r="A19" s="18" t="s">
        <v>1079</v>
      </c>
      <c r="B19" s="885"/>
      <c r="C19" s="13">
        <v>100</v>
      </c>
      <c r="D19" s="13">
        <v>63</v>
      </c>
      <c r="E19" s="19">
        <v>430</v>
      </c>
      <c r="F19" s="19">
        <v>85</v>
      </c>
      <c r="G19" s="25">
        <v>16933.0455</v>
      </c>
      <c r="H19" s="25">
        <f t="shared" si="0"/>
        <v>19473.002324999998</v>
      </c>
      <c r="I19" s="25">
        <f t="shared" si="1"/>
        <v>20446.652441249997</v>
      </c>
    </row>
    <row r="20" spans="1:9" ht="15">
      <c r="A20" s="18" t="s">
        <v>1078</v>
      </c>
      <c r="B20" s="885"/>
      <c r="C20" s="13">
        <v>150</v>
      </c>
      <c r="D20" s="13">
        <v>63</v>
      </c>
      <c r="E20" s="19">
        <v>550</v>
      </c>
      <c r="F20" s="19">
        <v>165</v>
      </c>
      <c r="G20" s="25">
        <v>49770.63</v>
      </c>
      <c r="H20" s="25">
        <f t="shared" si="0"/>
        <v>57236.22449999999</v>
      </c>
      <c r="I20" s="25">
        <f t="shared" si="1"/>
        <v>60098.035724999994</v>
      </c>
    </row>
    <row r="21" spans="1:9" ht="15">
      <c r="A21" s="18" t="s">
        <v>1077</v>
      </c>
      <c r="B21" s="885"/>
      <c r="C21" s="13">
        <v>50</v>
      </c>
      <c r="D21" s="13">
        <v>100</v>
      </c>
      <c r="E21" s="19">
        <v>300</v>
      </c>
      <c r="F21" s="19">
        <v>35</v>
      </c>
      <c r="G21" s="25">
        <v>13671.010452272727</v>
      </c>
      <c r="H21" s="25">
        <f t="shared" si="0"/>
        <v>15721.662020113636</v>
      </c>
      <c r="I21" s="25">
        <f t="shared" si="1"/>
        <v>16507.74512111932</v>
      </c>
    </row>
    <row r="22" spans="1:9" ht="15">
      <c r="A22" s="18" t="s">
        <v>1076</v>
      </c>
      <c r="B22" s="885"/>
      <c r="C22" s="13">
        <v>80</v>
      </c>
      <c r="D22" s="13">
        <v>100</v>
      </c>
      <c r="E22" s="19">
        <v>380</v>
      </c>
      <c r="F22" s="19">
        <v>55</v>
      </c>
      <c r="G22" s="25">
        <v>19548.815475000003</v>
      </c>
      <c r="H22" s="25">
        <f t="shared" si="0"/>
        <v>22481.13779625</v>
      </c>
      <c r="I22" s="25">
        <f t="shared" si="1"/>
        <v>23605.194686062503</v>
      </c>
    </row>
    <row r="23" spans="1:9" ht="15">
      <c r="A23" s="18" t="s">
        <v>1075</v>
      </c>
      <c r="B23" s="885"/>
      <c r="C23" s="13">
        <v>100</v>
      </c>
      <c r="D23" s="13">
        <v>100</v>
      </c>
      <c r="E23" s="19">
        <v>430</v>
      </c>
      <c r="F23" s="19">
        <v>85</v>
      </c>
      <c r="G23" s="25">
        <v>19920.517291499997</v>
      </c>
      <c r="H23" s="25">
        <f t="shared" si="0"/>
        <v>22908.594885224993</v>
      </c>
      <c r="I23" s="25">
        <f t="shared" si="1"/>
        <v>24054.024629486245</v>
      </c>
    </row>
    <row r="24" spans="1:9" ht="15">
      <c r="A24" s="18" t="s">
        <v>1074</v>
      </c>
      <c r="B24" s="885"/>
      <c r="C24" s="13">
        <v>150</v>
      </c>
      <c r="D24" s="13">
        <v>100</v>
      </c>
      <c r="E24" s="19">
        <v>550</v>
      </c>
      <c r="F24" s="19">
        <v>165</v>
      </c>
      <c r="G24" s="25">
        <v>57754.548122727276</v>
      </c>
      <c r="H24" s="25">
        <f t="shared" si="0"/>
        <v>66417.73034113637</v>
      </c>
      <c r="I24" s="25">
        <f t="shared" si="1"/>
        <v>69738.61685819319</v>
      </c>
    </row>
    <row r="25" spans="1:9" ht="15">
      <c r="A25" s="18" t="s">
        <v>1117</v>
      </c>
      <c r="B25" s="885"/>
      <c r="C25" s="13">
        <v>50</v>
      </c>
      <c r="D25" s="13">
        <v>160</v>
      </c>
      <c r="E25" s="19">
        <v>300</v>
      </c>
      <c r="F25" s="19">
        <v>35</v>
      </c>
      <c r="G25" s="25">
        <v>17169.354948223143</v>
      </c>
      <c r="H25" s="25">
        <f t="shared" si="0"/>
        <v>19744.758190456614</v>
      </c>
      <c r="I25" s="25">
        <f t="shared" si="1"/>
        <v>20731.996099979446</v>
      </c>
    </row>
    <row r="26" spans="1:9" ht="15">
      <c r="A26" s="18" t="s">
        <v>4</v>
      </c>
      <c r="B26" s="885"/>
      <c r="C26" s="13">
        <v>80</v>
      </c>
      <c r="D26" s="13">
        <v>160</v>
      </c>
      <c r="E26" s="19">
        <v>380</v>
      </c>
      <c r="F26" s="19">
        <v>55</v>
      </c>
      <c r="G26" s="25">
        <v>22018.139535</v>
      </c>
      <c r="H26" s="25">
        <f t="shared" si="0"/>
        <v>25320.860465249996</v>
      </c>
      <c r="I26" s="25">
        <f t="shared" si="1"/>
        <v>26586.903488512497</v>
      </c>
    </row>
    <row r="27" spans="1:9" ht="15">
      <c r="A27" s="18" t="s">
        <v>5</v>
      </c>
      <c r="B27" s="885"/>
      <c r="C27" s="13">
        <v>100</v>
      </c>
      <c r="D27" s="13">
        <v>160</v>
      </c>
      <c r="E27" s="19">
        <v>430</v>
      </c>
      <c r="F27" s="19">
        <v>85</v>
      </c>
      <c r="G27" s="25">
        <v>23065.862126999997</v>
      </c>
      <c r="H27" s="25">
        <f t="shared" si="0"/>
        <v>26525.741446049993</v>
      </c>
      <c r="I27" s="25">
        <f t="shared" si="1"/>
        <v>27852.028518352494</v>
      </c>
    </row>
    <row r="28" spans="1:9" ht="15">
      <c r="A28" s="18" t="s">
        <v>6</v>
      </c>
      <c r="B28" s="885"/>
      <c r="C28" s="13">
        <v>150</v>
      </c>
      <c r="D28" s="13">
        <v>160</v>
      </c>
      <c r="E28" s="19">
        <v>550</v>
      </c>
      <c r="F28" s="19">
        <v>165</v>
      </c>
      <c r="G28" s="25">
        <v>60794.26118181818</v>
      </c>
      <c r="H28" s="25">
        <f t="shared" si="0"/>
        <v>69913.40035909091</v>
      </c>
      <c r="I28" s="25">
        <f t="shared" si="1"/>
        <v>73409.07037704546</v>
      </c>
    </row>
    <row r="29" spans="1:9" ht="15">
      <c r="A29" s="903"/>
      <c r="B29" s="904"/>
      <c r="C29" s="904"/>
      <c r="D29" s="904"/>
      <c r="E29" s="904"/>
      <c r="F29" s="904"/>
      <c r="G29" s="904"/>
      <c r="H29" s="904"/>
      <c r="I29" s="905"/>
    </row>
    <row r="30" spans="1:9" ht="15.75" customHeight="1">
      <c r="A30" s="894" t="s">
        <v>1095</v>
      </c>
      <c r="B30" s="895"/>
      <c r="C30" s="895"/>
      <c r="D30" s="895"/>
      <c r="E30" s="895"/>
      <c r="F30" s="895"/>
      <c r="G30" s="895"/>
      <c r="H30" s="895"/>
      <c r="I30" s="896"/>
    </row>
    <row r="31" spans="1:9" ht="15.75" customHeight="1">
      <c r="A31" s="888" t="s">
        <v>703</v>
      </c>
      <c r="B31" s="889"/>
      <c r="C31" s="889"/>
      <c r="D31" s="889"/>
      <c r="E31" s="889"/>
      <c r="F31" s="889"/>
      <c r="G31" s="889"/>
      <c r="H31" s="889"/>
      <c r="I31" s="890"/>
    </row>
    <row r="32" spans="1:9" ht="15.75" customHeight="1">
      <c r="A32" s="880" t="s">
        <v>1043</v>
      </c>
      <c r="B32" s="881"/>
      <c r="C32" s="881"/>
      <c r="D32" s="881"/>
      <c r="E32" s="881"/>
      <c r="F32" s="881"/>
      <c r="G32" s="881"/>
      <c r="H32" s="881"/>
      <c r="I32" s="882"/>
    </row>
    <row r="33" spans="1:9" ht="15.75" customHeight="1">
      <c r="A33" s="886" t="s">
        <v>9</v>
      </c>
      <c r="B33" s="887"/>
      <c r="C33" s="887"/>
      <c r="D33" s="887"/>
      <c r="E33" s="887"/>
      <c r="F33" s="887"/>
      <c r="G33" s="887"/>
      <c r="H33" s="887"/>
      <c r="I33" s="887"/>
    </row>
    <row r="34" spans="1:9" ht="15">
      <c r="A34" s="18" t="s">
        <v>1061</v>
      </c>
      <c r="B34" s="18" t="s">
        <v>1066</v>
      </c>
      <c r="C34" s="18" t="s">
        <v>1062</v>
      </c>
      <c r="D34" s="18" t="s">
        <v>1063</v>
      </c>
      <c r="E34" s="19" t="s">
        <v>1072</v>
      </c>
      <c r="F34" s="19" t="s">
        <v>1093</v>
      </c>
      <c r="G34" s="18" t="s">
        <v>1094</v>
      </c>
      <c r="H34" s="18" t="s">
        <v>1068</v>
      </c>
      <c r="I34" s="18" t="s">
        <v>1065</v>
      </c>
    </row>
    <row r="35" spans="1:9" ht="15">
      <c r="A35" s="18" t="s">
        <v>1029</v>
      </c>
      <c r="B35" s="885" t="s">
        <v>1060</v>
      </c>
      <c r="C35" s="17">
        <v>40</v>
      </c>
      <c r="D35" s="13">
        <v>16</v>
      </c>
      <c r="E35" s="19">
        <v>200</v>
      </c>
      <c r="F35" s="19">
        <v>16</v>
      </c>
      <c r="G35" s="22">
        <v>2153.070491</v>
      </c>
      <c r="H35" s="22">
        <f aca="true" t="shared" si="2" ref="H35:H49">G35*1.05</f>
        <v>2260.72401555</v>
      </c>
      <c r="I35" s="21">
        <f aca="true" t="shared" si="3" ref="I35:I49">H35*1.1</f>
        <v>2486.7964171050003</v>
      </c>
    </row>
    <row r="36" spans="1:9" ht="15">
      <c r="A36" s="18" t="s">
        <v>1030</v>
      </c>
      <c r="B36" s="885"/>
      <c r="C36" s="17">
        <v>50</v>
      </c>
      <c r="D36" s="13">
        <v>16</v>
      </c>
      <c r="E36" s="19">
        <v>230</v>
      </c>
      <c r="F36" s="19">
        <v>18.5</v>
      </c>
      <c r="G36" s="22">
        <v>2865.1190699999997</v>
      </c>
      <c r="H36" s="22">
        <f t="shared" si="2"/>
        <v>3008.3750234999998</v>
      </c>
      <c r="I36" s="21">
        <f t="shared" si="3"/>
        <v>3309.21252585</v>
      </c>
    </row>
    <row r="37" spans="1:9" ht="15">
      <c r="A37" s="18" t="s">
        <v>1031</v>
      </c>
      <c r="B37" s="885"/>
      <c r="C37" s="13">
        <v>65</v>
      </c>
      <c r="D37" s="13">
        <v>16</v>
      </c>
      <c r="E37" s="19">
        <v>290</v>
      </c>
      <c r="F37" s="19">
        <v>36</v>
      </c>
      <c r="G37" s="22">
        <v>4615.622197999999</v>
      </c>
      <c r="H37" s="22">
        <f t="shared" si="2"/>
        <v>4846.403307899999</v>
      </c>
      <c r="I37" s="21">
        <f t="shared" si="3"/>
        <v>5331.043638689999</v>
      </c>
    </row>
    <row r="38" spans="1:9" ht="15">
      <c r="A38" s="18" t="s">
        <v>1032</v>
      </c>
      <c r="B38" s="885"/>
      <c r="C38" s="13">
        <v>80</v>
      </c>
      <c r="D38" s="13">
        <v>16</v>
      </c>
      <c r="E38" s="19">
        <v>310</v>
      </c>
      <c r="F38" s="19">
        <v>41</v>
      </c>
      <c r="G38" s="22">
        <v>4978.295497999999</v>
      </c>
      <c r="H38" s="22">
        <f t="shared" si="2"/>
        <v>5227.210272899999</v>
      </c>
      <c r="I38" s="21">
        <f t="shared" si="3"/>
        <v>5749.931300189999</v>
      </c>
    </row>
    <row r="39" spans="1:9" ht="15">
      <c r="A39" s="18" t="s">
        <v>1028</v>
      </c>
      <c r="B39" s="885"/>
      <c r="C39" s="13">
        <v>100</v>
      </c>
      <c r="D39" s="13">
        <v>16</v>
      </c>
      <c r="E39" s="19">
        <v>350</v>
      </c>
      <c r="F39" s="19">
        <v>58</v>
      </c>
      <c r="G39" s="22">
        <v>7568.991771</v>
      </c>
      <c r="H39" s="22">
        <f t="shared" si="2"/>
        <v>7947.44135955</v>
      </c>
      <c r="I39" s="21">
        <f t="shared" si="3"/>
        <v>8742.185495505</v>
      </c>
    </row>
    <row r="40" spans="1:9" ht="15">
      <c r="A40" s="18" t="s">
        <v>1033</v>
      </c>
      <c r="B40" s="885"/>
      <c r="C40" s="16">
        <v>40</v>
      </c>
      <c r="D40" s="13">
        <v>25</v>
      </c>
      <c r="E40" s="19">
        <v>200</v>
      </c>
      <c r="F40" s="19">
        <v>16</v>
      </c>
      <c r="G40" s="22">
        <v>2175.2670940000003</v>
      </c>
      <c r="H40" s="22">
        <f t="shared" si="2"/>
        <v>2284.0304487000003</v>
      </c>
      <c r="I40" s="21">
        <f t="shared" si="3"/>
        <v>2512.4334935700003</v>
      </c>
    </row>
    <row r="41" spans="1:9" ht="15">
      <c r="A41" s="18" t="s">
        <v>1034</v>
      </c>
      <c r="B41" s="885"/>
      <c r="C41" s="16">
        <v>50</v>
      </c>
      <c r="D41" s="13">
        <v>25</v>
      </c>
      <c r="E41" s="19">
        <v>230</v>
      </c>
      <c r="F41" s="19">
        <v>18.5</v>
      </c>
      <c r="G41" s="22">
        <v>2894.65638</v>
      </c>
      <c r="H41" s="22">
        <f t="shared" si="2"/>
        <v>3039.389199</v>
      </c>
      <c r="I41" s="21">
        <f t="shared" si="3"/>
        <v>3343.3281189000004</v>
      </c>
    </row>
    <row r="42" spans="1:9" ht="15">
      <c r="A42" s="18" t="s">
        <v>1035</v>
      </c>
      <c r="B42" s="885"/>
      <c r="C42" s="16">
        <v>65</v>
      </c>
      <c r="D42" s="13">
        <v>25</v>
      </c>
      <c r="E42" s="19">
        <v>290</v>
      </c>
      <c r="F42" s="19">
        <v>36</v>
      </c>
      <c r="G42" s="22">
        <v>4663.205932</v>
      </c>
      <c r="H42" s="22">
        <f t="shared" si="2"/>
        <v>4896.3662286</v>
      </c>
      <c r="I42" s="21">
        <f t="shared" si="3"/>
        <v>5386.00285146</v>
      </c>
    </row>
    <row r="43" spans="1:9" ht="15">
      <c r="A43" s="18" t="s">
        <v>1036</v>
      </c>
      <c r="B43" s="885"/>
      <c r="C43" s="16">
        <v>80</v>
      </c>
      <c r="D43" s="13">
        <v>25</v>
      </c>
      <c r="E43" s="19">
        <v>310</v>
      </c>
      <c r="F43" s="19">
        <v>41</v>
      </c>
      <c r="G43" s="22">
        <v>5029.618132</v>
      </c>
      <c r="H43" s="22">
        <f t="shared" si="2"/>
        <v>5281.099038599999</v>
      </c>
      <c r="I43" s="21">
        <f t="shared" si="3"/>
        <v>5809.20894246</v>
      </c>
    </row>
    <row r="44" spans="1:9" ht="15">
      <c r="A44" s="18" t="s">
        <v>1037</v>
      </c>
      <c r="B44" s="885"/>
      <c r="C44" s="16">
        <v>100</v>
      </c>
      <c r="D44" s="13">
        <v>25</v>
      </c>
      <c r="E44" s="19">
        <v>350</v>
      </c>
      <c r="F44" s="19">
        <v>58</v>
      </c>
      <c r="G44" s="22">
        <v>7647.022614</v>
      </c>
      <c r="H44" s="22">
        <f t="shared" si="2"/>
        <v>8029.373744700001</v>
      </c>
      <c r="I44" s="21">
        <f t="shared" si="3"/>
        <v>8832.311119170003</v>
      </c>
    </row>
    <row r="45" spans="1:9" ht="15">
      <c r="A45" s="18" t="s">
        <v>1038</v>
      </c>
      <c r="B45" s="885"/>
      <c r="C45" s="16">
        <v>40</v>
      </c>
      <c r="D45" s="13">
        <v>40</v>
      </c>
      <c r="E45" s="19">
        <v>200</v>
      </c>
      <c r="F45" s="19">
        <v>16</v>
      </c>
      <c r="G45" s="26">
        <v>2400.56261445</v>
      </c>
      <c r="H45" s="22">
        <f t="shared" si="2"/>
        <v>2520.5907451725</v>
      </c>
      <c r="I45" s="21">
        <f t="shared" si="3"/>
        <v>2772.6498196897505</v>
      </c>
    </row>
    <row r="46" spans="1:9" ht="15">
      <c r="A46" s="18" t="s">
        <v>1039</v>
      </c>
      <c r="B46" s="885"/>
      <c r="C46" s="16">
        <v>50</v>
      </c>
      <c r="D46" s="13">
        <v>40</v>
      </c>
      <c r="E46" s="19">
        <v>230</v>
      </c>
      <c r="F46" s="19">
        <v>18.5</v>
      </c>
      <c r="G46" s="26">
        <v>3285.7303644</v>
      </c>
      <c r="H46" s="22">
        <f t="shared" si="2"/>
        <v>3450.01688262</v>
      </c>
      <c r="I46" s="21">
        <f t="shared" si="3"/>
        <v>3795.0185708820004</v>
      </c>
    </row>
    <row r="47" spans="1:9" ht="15">
      <c r="A47" s="18" t="s">
        <v>1040</v>
      </c>
      <c r="B47" s="885"/>
      <c r="C47" s="16">
        <v>65</v>
      </c>
      <c r="D47" s="13">
        <v>40</v>
      </c>
      <c r="E47" s="19">
        <v>290</v>
      </c>
      <c r="F47" s="19">
        <v>36</v>
      </c>
      <c r="G47" s="26">
        <v>5195.19207812</v>
      </c>
      <c r="H47" s="22">
        <f t="shared" si="2"/>
        <v>5454.951682026</v>
      </c>
      <c r="I47" s="21">
        <f t="shared" si="3"/>
        <v>6000.4468502286</v>
      </c>
    </row>
    <row r="48" spans="1:9" ht="15">
      <c r="A48" s="18" t="s">
        <v>1041</v>
      </c>
      <c r="B48" s="885"/>
      <c r="C48" s="16">
        <v>80</v>
      </c>
      <c r="D48" s="13">
        <v>40</v>
      </c>
      <c r="E48" s="19">
        <v>310</v>
      </c>
      <c r="F48" s="19">
        <v>41</v>
      </c>
      <c r="G48" s="26">
        <v>5400.54380745</v>
      </c>
      <c r="H48" s="22">
        <f t="shared" si="2"/>
        <v>5670.5709978225</v>
      </c>
      <c r="I48" s="21">
        <f t="shared" si="3"/>
        <v>6237.628097604751</v>
      </c>
    </row>
    <row r="49" spans="1:9" ht="15">
      <c r="A49" s="18" t="s">
        <v>1042</v>
      </c>
      <c r="B49" s="885"/>
      <c r="C49" s="16">
        <v>100</v>
      </c>
      <c r="D49" s="13">
        <v>40</v>
      </c>
      <c r="E49" s="19">
        <v>350</v>
      </c>
      <c r="F49" s="19">
        <v>58</v>
      </c>
      <c r="G49" s="26">
        <v>7917.39680545</v>
      </c>
      <c r="H49" s="22">
        <f t="shared" si="2"/>
        <v>8313.2666457225</v>
      </c>
      <c r="I49" s="21">
        <f t="shared" si="3"/>
        <v>9144.593310294751</v>
      </c>
    </row>
    <row r="50" spans="1:9" ht="15.75" customHeight="1">
      <c r="A50" s="891" t="s">
        <v>1099</v>
      </c>
      <c r="B50" s="892"/>
      <c r="C50" s="892"/>
      <c r="D50" s="892"/>
      <c r="E50" s="892"/>
      <c r="F50" s="892"/>
      <c r="G50" s="892"/>
      <c r="H50" s="892"/>
      <c r="I50" s="893"/>
    </row>
    <row r="51" spans="1:9" ht="15.75" customHeight="1">
      <c r="A51" s="886" t="s">
        <v>1069</v>
      </c>
      <c r="B51" s="887"/>
      <c r="C51" s="887"/>
      <c r="D51" s="887"/>
      <c r="E51" s="887"/>
      <c r="F51" s="887"/>
      <c r="G51" s="887"/>
      <c r="H51" s="887"/>
      <c r="I51" s="887"/>
    </row>
    <row r="52" spans="1:9" ht="15">
      <c r="A52" s="18" t="s">
        <v>1061</v>
      </c>
      <c r="B52" s="877" t="s">
        <v>1060</v>
      </c>
      <c r="C52" s="18" t="s">
        <v>1062</v>
      </c>
      <c r="D52" s="18" t="s">
        <v>1063</v>
      </c>
      <c r="E52" s="19" t="s">
        <v>1072</v>
      </c>
      <c r="F52" s="19" t="s">
        <v>1093</v>
      </c>
      <c r="G52" s="18" t="s">
        <v>1094</v>
      </c>
      <c r="H52" s="18" t="s">
        <v>1068</v>
      </c>
      <c r="I52" s="18" t="s">
        <v>1065</v>
      </c>
    </row>
    <row r="53" spans="1:9" ht="15">
      <c r="A53" s="18" t="s">
        <v>1101</v>
      </c>
      <c r="B53" s="878"/>
      <c r="C53" s="17">
        <v>40</v>
      </c>
      <c r="D53" s="13">
        <v>16</v>
      </c>
      <c r="E53" s="19">
        <v>200</v>
      </c>
      <c r="F53" s="19">
        <v>16</v>
      </c>
      <c r="G53" s="26">
        <v>2828.1330000000003</v>
      </c>
      <c r="H53" s="22">
        <f aca="true" t="shared" si="4" ref="H53:H67">G53*1.05</f>
        <v>2969.5396500000006</v>
      </c>
      <c r="I53" s="21">
        <f aca="true" t="shared" si="5" ref="I53:I67">H53*1.1</f>
        <v>3266.493615000001</v>
      </c>
    </row>
    <row r="54" spans="1:9" ht="15">
      <c r="A54" s="18" t="s">
        <v>1102</v>
      </c>
      <c r="B54" s="878"/>
      <c r="C54" s="17">
        <v>50</v>
      </c>
      <c r="D54" s="13">
        <v>16</v>
      </c>
      <c r="E54" s="19">
        <v>230</v>
      </c>
      <c r="F54" s="19">
        <v>18.5</v>
      </c>
      <c r="G54" s="26">
        <v>3760.68</v>
      </c>
      <c r="H54" s="22">
        <f t="shared" si="4"/>
        <v>3948.714</v>
      </c>
      <c r="I54" s="21">
        <f t="shared" si="5"/>
        <v>4343.5854</v>
      </c>
    </row>
    <row r="55" spans="1:9" ht="15">
      <c r="A55" s="18" t="s">
        <v>1103</v>
      </c>
      <c r="B55" s="878"/>
      <c r="C55" s="13">
        <v>65</v>
      </c>
      <c r="D55" s="13">
        <v>16</v>
      </c>
      <c r="E55" s="19">
        <v>290</v>
      </c>
      <c r="F55" s="19">
        <v>36</v>
      </c>
      <c r="G55" s="26">
        <v>6060.285000000001</v>
      </c>
      <c r="H55" s="22">
        <f t="shared" si="4"/>
        <v>6363.299250000001</v>
      </c>
      <c r="I55" s="21">
        <f t="shared" si="5"/>
        <v>6999.629175000002</v>
      </c>
    </row>
    <row r="56" spans="1:9" ht="15">
      <c r="A56" s="18" t="s">
        <v>1104</v>
      </c>
      <c r="B56" s="878"/>
      <c r="C56" s="13">
        <v>80</v>
      </c>
      <c r="D56" s="13">
        <v>16</v>
      </c>
      <c r="E56" s="19">
        <v>310</v>
      </c>
      <c r="F56" s="19">
        <v>41</v>
      </c>
      <c r="G56" s="26">
        <v>6535.451999999999</v>
      </c>
      <c r="H56" s="22">
        <f t="shared" si="4"/>
        <v>6862.2246</v>
      </c>
      <c r="I56" s="21">
        <f t="shared" si="5"/>
        <v>7548.44706</v>
      </c>
    </row>
    <row r="57" spans="1:9" ht="15">
      <c r="A57" s="18" t="s">
        <v>1105</v>
      </c>
      <c r="B57" s="878"/>
      <c r="C57" s="13">
        <v>100</v>
      </c>
      <c r="D57" s="13">
        <v>16</v>
      </c>
      <c r="E57" s="19">
        <v>350</v>
      </c>
      <c r="F57" s="19">
        <v>58</v>
      </c>
      <c r="G57" s="26">
        <v>9935.31</v>
      </c>
      <c r="H57" s="22">
        <f t="shared" si="4"/>
        <v>10432.075499999999</v>
      </c>
      <c r="I57" s="21">
        <f t="shared" si="5"/>
        <v>11475.28305</v>
      </c>
    </row>
    <row r="58" spans="1:9" ht="15">
      <c r="A58" s="18" t="s">
        <v>1106</v>
      </c>
      <c r="B58" s="878"/>
      <c r="C58" s="16">
        <v>40</v>
      </c>
      <c r="D58" s="13">
        <v>25</v>
      </c>
      <c r="E58" s="19">
        <v>200</v>
      </c>
      <c r="F58" s="19">
        <v>16</v>
      </c>
      <c r="G58" s="26">
        <v>2856.084</v>
      </c>
      <c r="H58" s="22">
        <f t="shared" si="4"/>
        <v>2998.8882</v>
      </c>
      <c r="I58" s="21">
        <f t="shared" si="5"/>
        <v>3298.77702</v>
      </c>
    </row>
    <row r="59" spans="1:9" ht="15">
      <c r="A59" s="18" t="s">
        <v>1107</v>
      </c>
      <c r="B59" s="878"/>
      <c r="C59" s="16">
        <v>50</v>
      </c>
      <c r="D59" s="13">
        <v>25</v>
      </c>
      <c r="E59" s="19">
        <v>230</v>
      </c>
      <c r="F59" s="19">
        <v>18.5</v>
      </c>
      <c r="G59" s="26">
        <v>3801.3360000000002</v>
      </c>
      <c r="H59" s="22">
        <f t="shared" si="4"/>
        <v>3991.4028000000003</v>
      </c>
      <c r="I59" s="21">
        <f t="shared" si="5"/>
        <v>4390.54308</v>
      </c>
    </row>
    <row r="60" spans="1:9" ht="15">
      <c r="A60" s="18" t="s">
        <v>1108</v>
      </c>
      <c r="B60" s="878"/>
      <c r="C60" s="16">
        <v>65</v>
      </c>
      <c r="D60" s="13">
        <v>25</v>
      </c>
      <c r="E60" s="19">
        <v>290</v>
      </c>
      <c r="F60" s="19">
        <v>36</v>
      </c>
      <c r="G60" s="26">
        <v>6121.269</v>
      </c>
      <c r="H60" s="22">
        <f t="shared" si="4"/>
        <v>6427.332450000001</v>
      </c>
      <c r="I60" s="21">
        <f t="shared" si="5"/>
        <v>7070.065695000001</v>
      </c>
    </row>
    <row r="61" spans="1:9" ht="15">
      <c r="A61" s="18" t="s">
        <v>1109</v>
      </c>
      <c r="B61" s="878"/>
      <c r="C61" s="16">
        <v>80</v>
      </c>
      <c r="D61" s="13">
        <v>25</v>
      </c>
      <c r="E61" s="19">
        <v>310</v>
      </c>
      <c r="F61" s="19">
        <v>41</v>
      </c>
      <c r="G61" s="26">
        <v>6601.518</v>
      </c>
      <c r="H61" s="22">
        <f t="shared" si="4"/>
        <v>6931.593900000001</v>
      </c>
      <c r="I61" s="21">
        <f t="shared" si="5"/>
        <v>7624.7532900000015</v>
      </c>
    </row>
    <row r="62" spans="1:9" ht="15">
      <c r="A62" s="18" t="s">
        <v>1110</v>
      </c>
      <c r="B62" s="878"/>
      <c r="C62" s="16">
        <v>100</v>
      </c>
      <c r="D62" s="13">
        <v>25</v>
      </c>
      <c r="E62" s="19">
        <v>350</v>
      </c>
      <c r="F62" s="19">
        <v>58</v>
      </c>
      <c r="G62" s="26">
        <v>10036.95</v>
      </c>
      <c r="H62" s="22">
        <f t="shared" si="4"/>
        <v>10538.7975</v>
      </c>
      <c r="I62" s="21">
        <f t="shared" si="5"/>
        <v>11592.677250000002</v>
      </c>
    </row>
    <row r="63" spans="1:9" ht="15">
      <c r="A63" s="18" t="s">
        <v>1111</v>
      </c>
      <c r="B63" s="878"/>
      <c r="C63" s="16">
        <v>40</v>
      </c>
      <c r="D63" s="13">
        <v>40</v>
      </c>
      <c r="E63" s="19">
        <v>200</v>
      </c>
      <c r="F63" s="19">
        <v>16</v>
      </c>
      <c r="G63" s="26">
        <v>2914.527</v>
      </c>
      <c r="H63" s="22">
        <f t="shared" si="4"/>
        <v>3060.25335</v>
      </c>
      <c r="I63" s="21">
        <f t="shared" si="5"/>
        <v>3366.278685</v>
      </c>
    </row>
    <row r="64" spans="1:9" ht="15">
      <c r="A64" s="18" t="s">
        <v>1112</v>
      </c>
      <c r="B64" s="878"/>
      <c r="C64" s="16">
        <v>50</v>
      </c>
      <c r="D64" s="13">
        <v>40</v>
      </c>
      <c r="E64" s="19">
        <v>230</v>
      </c>
      <c r="F64" s="19">
        <v>18.5</v>
      </c>
      <c r="G64" s="26">
        <v>3877.566</v>
      </c>
      <c r="H64" s="22">
        <f t="shared" si="4"/>
        <v>4071.4443</v>
      </c>
      <c r="I64" s="21">
        <f t="shared" si="5"/>
        <v>4478.58873</v>
      </c>
    </row>
    <row r="65" spans="1:9" ht="15">
      <c r="A65" s="18" t="s">
        <v>1113</v>
      </c>
      <c r="B65" s="878"/>
      <c r="C65" s="16">
        <v>65</v>
      </c>
      <c r="D65" s="13">
        <v>40</v>
      </c>
      <c r="E65" s="19">
        <v>290</v>
      </c>
      <c r="F65" s="19">
        <v>36</v>
      </c>
      <c r="G65" s="26">
        <v>6245.777999999999</v>
      </c>
      <c r="H65" s="22">
        <f t="shared" si="4"/>
        <v>6558.0669</v>
      </c>
      <c r="I65" s="21">
        <f t="shared" si="5"/>
        <v>7213.87359</v>
      </c>
    </row>
    <row r="66" spans="1:9" ht="15">
      <c r="A66" s="18" t="s">
        <v>1114</v>
      </c>
      <c r="B66" s="878"/>
      <c r="C66" s="16">
        <v>80</v>
      </c>
      <c r="D66" s="13">
        <v>40</v>
      </c>
      <c r="E66" s="19">
        <v>310</v>
      </c>
      <c r="F66" s="19">
        <v>41</v>
      </c>
      <c r="G66" s="26">
        <v>6736.191000000001</v>
      </c>
      <c r="H66" s="22">
        <f t="shared" si="4"/>
        <v>7073.000550000001</v>
      </c>
      <c r="I66" s="21">
        <f t="shared" si="5"/>
        <v>7780.300605000001</v>
      </c>
    </row>
    <row r="67" spans="1:9" ht="15">
      <c r="A67" s="18" t="s">
        <v>1115</v>
      </c>
      <c r="B67" s="879"/>
      <c r="C67" s="16">
        <v>100</v>
      </c>
      <c r="D67" s="13">
        <v>40</v>
      </c>
      <c r="E67" s="19">
        <v>350</v>
      </c>
      <c r="F67" s="19">
        <v>58</v>
      </c>
      <c r="G67" s="26">
        <v>10242.771</v>
      </c>
      <c r="H67" s="22">
        <f t="shared" si="4"/>
        <v>10754.90955</v>
      </c>
      <c r="I67" s="21">
        <f t="shared" si="5"/>
        <v>11830.400505000001</v>
      </c>
    </row>
    <row r="68" spans="1:9" ht="15.75" customHeight="1">
      <c r="A68" s="891" t="s">
        <v>1071</v>
      </c>
      <c r="B68" s="892"/>
      <c r="C68" s="892"/>
      <c r="D68" s="892"/>
      <c r="E68" s="892"/>
      <c r="F68" s="892"/>
      <c r="G68" s="892"/>
      <c r="H68" s="892"/>
      <c r="I68" s="893"/>
    </row>
    <row r="69" spans="1:9" ht="15">
      <c r="A69" s="18" t="s">
        <v>1061</v>
      </c>
      <c r="B69" s="18" t="s">
        <v>1066</v>
      </c>
      <c r="C69" s="18" t="s">
        <v>1062</v>
      </c>
      <c r="D69" s="18" t="s">
        <v>1063</v>
      </c>
      <c r="E69" s="19" t="s">
        <v>1072</v>
      </c>
      <c r="F69" s="19" t="s">
        <v>1093</v>
      </c>
      <c r="G69" s="883" t="s">
        <v>1068</v>
      </c>
      <c r="H69" s="910"/>
      <c r="I69" s="884"/>
    </row>
    <row r="70" spans="1:9" ht="15">
      <c r="A70" s="18" t="s">
        <v>1023</v>
      </c>
      <c r="B70" s="877" t="s">
        <v>1067</v>
      </c>
      <c r="C70" s="16">
        <v>40</v>
      </c>
      <c r="D70" s="13">
        <v>25</v>
      </c>
      <c r="E70" s="19">
        <v>200</v>
      </c>
      <c r="F70" s="19">
        <v>16</v>
      </c>
      <c r="G70" s="870">
        <v>2565.2</v>
      </c>
      <c r="H70" s="871"/>
      <c r="I70" s="872"/>
    </row>
    <row r="71" spans="1:9" ht="15">
      <c r="A71" s="18" t="s">
        <v>1024</v>
      </c>
      <c r="B71" s="878"/>
      <c r="C71" s="16">
        <v>50</v>
      </c>
      <c r="D71" s="13">
        <v>25</v>
      </c>
      <c r="E71" s="19">
        <v>230</v>
      </c>
      <c r="F71" s="19">
        <v>18.5</v>
      </c>
      <c r="G71" s="870">
        <v>3298.46</v>
      </c>
      <c r="H71" s="871"/>
      <c r="I71" s="872"/>
    </row>
    <row r="72" spans="1:9" ht="15">
      <c r="A72" s="18" t="s">
        <v>1025</v>
      </c>
      <c r="B72" s="878"/>
      <c r="C72" s="16">
        <v>65</v>
      </c>
      <c r="D72" s="13">
        <v>25</v>
      </c>
      <c r="E72" s="19">
        <v>290</v>
      </c>
      <c r="F72" s="19">
        <v>34.5</v>
      </c>
      <c r="G72" s="870">
        <v>6294.42</v>
      </c>
      <c r="H72" s="871"/>
      <c r="I72" s="872"/>
    </row>
    <row r="73" spans="1:9" ht="15">
      <c r="A73" s="18" t="s">
        <v>1026</v>
      </c>
      <c r="B73" s="878"/>
      <c r="C73" s="16">
        <v>80</v>
      </c>
      <c r="D73" s="13">
        <v>25</v>
      </c>
      <c r="E73" s="19">
        <v>310</v>
      </c>
      <c r="F73" s="19">
        <v>39.5</v>
      </c>
      <c r="G73" s="870">
        <v>6661.05</v>
      </c>
      <c r="H73" s="871"/>
      <c r="I73" s="872"/>
    </row>
    <row r="74" spans="1:9" ht="15">
      <c r="A74" s="18" t="s">
        <v>1027</v>
      </c>
      <c r="B74" s="879"/>
      <c r="C74" s="16">
        <v>100</v>
      </c>
      <c r="D74" s="13">
        <v>25</v>
      </c>
      <c r="E74" s="19">
        <v>350</v>
      </c>
      <c r="F74" s="19">
        <v>56</v>
      </c>
      <c r="G74" s="870">
        <v>8367.15</v>
      </c>
      <c r="H74" s="871"/>
      <c r="I74" s="872"/>
    </row>
    <row r="75" spans="1:9" ht="15.75" customHeight="1">
      <c r="A75" s="867" t="s">
        <v>1097</v>
      </c>
      <c r="B75" s="868"/>
      <c r="C75" s="868"/>
      <c r="D75" s="868"/>
      <c r="E75" s="868"/>
      <c r="F75" s="868"/>
      <c r="G75" s="868"/>
      <c r="H75" s="868"/>
      <c r="I75" s="869"/>
    </row>
    <row r="76" spans="1:9" ht="15.75" customHeight="1">
      <c r="A76" s="888" t="s">
        <v>1022</v>
      </c>
      <c r="B76" s="889"/>
      <c r="C76" s="889"/>
      <c r="D76" s="889"/>
      <c r="E76" s="889"/>
      <c r="F76" s="889"/>
      <c r="G76" s="889"/>
      <c r="H76" s="889"/>
      <c r="I76" s="890"/>
    </row>
    <row r="77" spans="1:9" ht="15.75" customHeight="1">
      <c r="A77" s="880" t="s">
        <v>1044</v>
      </c>
      <c r="B77" s="881"/>
      <c r="C77" s="881"/>
      <c r="D77" s="881"/>
      <c r="E77" s="881"/>
      <c r="F77" s="881"/>
      <c r="G77" s="881"/>
      <c r="H77" s="881"/>
      <c r="I77" s="882"/>
    </row>
    <row r="78" spans="1:9" ht="15">
      <c r="A78" s="18" t="s">
        <v>1061</v>
      </c>
      <c r="B78" s="18" t="s">
        <v>1066</v>
      </c>
      <c r="C78" s="18" t="s">
        <v>1062</v>
      </c>
      <c r="D78" s="18" t="s">
        <v>1063</v>
      </c>
      <c r="E78" s="19" t="s">
        <v>1072</v>
      </c>
      <c r="F78" s="19" t="s">
        <v>1093</v>
      </c>
      <c r="G78" s="883" t="s">
        <v>1064</v>
      </c>
      <c r="H78" s="884"/>
      <c r="I78" s="18" t="s">
        <v>1065</v>
      </c>
    </row>
    <row r="79" spans="1:9" ht="15">
      <c r="A79" s="19" t="s">
        <v>1045</v>
      </c>
      <c r="B79" s="864" t="s">
        <v>708</v>
      </c>
      <c r="C79" s="17">
        <v>40</v>
      </c>
      <c r="D79" s="13">
        <v>16</v>
      </c>
      <c r="E79" s="19">
        <v>200</v>
      </c>
      <c r="F79" s="19">
        <v>11</v>
      </c>
      <c r="G79" s="862">
        <v>1823.3369000000002</v>
      </c>
      <c r="H79" s="863"/>
      <c r="I79" s="26">
        <f aca="true" t="shared" si="6" ref="I79:I93">G79*1.1</f>
        <v>2005.6705900000004</v>
      </c>
    </row>
    <row r="80" spans="1:9" ht="15">
      <c r="A80" s="19" t="s">
        <v>1046</v>
      </c>
      <c r="B80" s="865"/>
      <c r="C80" s="17">
        <v>50</v>
      </c>
      <c r="D80" s="13">
        <v>16</v>
      </c>
      <c r="E80" s="19">
        <v>230</v>
      </c>
      <c r="F80" s="19">
        <v>13.9</v>
      </c>
      <c r="G80" s="862">
        <v>2224.6455</v>
      </c>
      <c r="H80" s="863"/>
      <c r="I80" s="26">
        <f t="shared" si="6"/>
        <v>2447.1100500000002</v>
      </c>
    </row>
    <row r="81" spans="1:9" ht="15">
      <c r="A81" s="19" t="s">
        <v>1047</v>
      </c>
      <c r="B81" s="865"/>
      <c r="C81" s="13">
        <v>65</v>
      </c>
      <c r="D81" s="13">
        <v>16</v>
      </c>
      <c r="E81" s="19">
        <v>290</v>
      </c>
      <c r="F81" s="19">
        <v>24.3</v>
      </c>
      <c r="G81" s="862">
        <v>4161.3957</v>
      </c>
      <c r="H81" s="863"/>
      <c r="I81" s="26">
        <f t="shared" si="6"/>
        <v>4577.53527</v>
      </c>
    </row>
    <row r="82" spans="1:9" ht="15">
      <c r="A82" s="19" t="s">
        <v>1048</v>
      </c>
      <c r="B82" s="865"/>
      <c r="C82" s="13">
        <v>80</v>
      </c>
      <c r="D82" s="13">
        <v>16</v>
      </c>
      <c r="E82" s="19">
        <v>310</v>
      </c>
      <c r="F82" s="19">
        <v>30.8</v>
      </c>
      <c r="G82" s="862">
        <v>7784.25783882353</v>
      </c>
      <c r="H82" s="863"/>
      <c r="I82" s="26">
        <f t="shared" si="6"/>
        <v>8562.683622705883</v>
      </c>
    </row>
    <row r="83" spans="1:9" ht="15">
      <c r="A83" s="19" t="s">
        <v>1049</v>
      </c>
      <c r="B83" s="865"/>
      <c r="C83" s="13">
        <v>100</v>
      </c>
      <c r="D83" s="13">
        <v>16</v>
      </c>
      <c r="E83" s="19">
        <v>350</v>
      </c>
      <c r="F83" s="19">
        <v>43.1</v>
      </c>
      <c r="G83" s="862">
        <v>14561.14113379931</v>
      </c>
      <c r="H83" s="863"/>
      <c r="I83" s="26">
        <f t="shared" si="6"/>
        <v>16017.255247179242</v>
      </c>
    </row>
    <row r="84" spans="1:9" ht="15">
      <c r="A84" s="19" t="s">
        <v>1050</v>
      </c>
      <c r="B84" s="865"/>
      <c r="C84" s="17">
        <v>40</v>
      </c>
      <c r="D84" s="13">
        <v>25</v>
      </c>
      <c r="E84" s="19">
        <v>200</v>
      </c>
      <c r="F84" s="19">
        <v>11</v>
      </c>
      <c r="G84" s="862">
        <v>1984.1095999999998</v>
      </c>
      <c r="H84" s="863"/>
      <c r="I84" s="26">
        <f t="shared" si="6"/>
        <v>2182.52056</v>
      </c>
    </row>
    <row r="85" spans="1:9" ht="15">
      <c r="A85" s="19" t="s">
        <v>1051</v>
      </c>
      <c r="B85" s="865"/>
      <c r="C85" s="17">
        <v>50</v>
      </c>
      <c r="D85" s="13">
        <v>25</v>
      </c>
      <c r="E85" s="19">
        <v>230</v>
      </c>
      <c r="F85" s="19">
        <v>13.9</v>
      </c>
      <c r="G85" s="862">
        <v>2425.2998000000002</v>
      </c>
      <c r="H85" s="863"/>
      <c r="I85" s="26">
        <f t="shared" si="6"/>
        <v>2667.8297800000005</v>
      </c>
    </row>
    <row r="86" spans="1:9" ht="15">
      <c r="A86" s="19" t="s">
        <v>1052</v>
      </c>
      <c r="B86" s="865"/>
      <c r="C86" s="13">
        <v>65</v>
      </c>
      <c r="D86" s="13">
        <v>25</v>
      </c>
      <c r="E86" s="19">
        <v>290</v>
      </c>
      <c r="F86" s="19">
        <v>24.3</v>
      </c>
      <c r="G86" s="862">
        <v>4519.083799999999</v>
      </c>
      <c r="H86" s="863"/>
      <c r="I86" s="26">
        <f t="shared" si="6"/>
        <v>4970.99218</v>
      </c>
    </row>
    <row r="87" spans="1:9" ht="15">
      <c r="A87" s="19" t="s">
        <v>1053</v>
      </c>
      <c r="B87" s="865"/>
      <c r="C87" s="13">
        <v>80</v>
      </c>
      <c r="D87" s="13">
        <v>25</v>
      </c>
      <c r="E87" s="19">
        <v>310</v>
      </c>
      <c r="F87" s="19">
        <v>30.8</v>
      </c>
      <c r="G87" s="862">
        <v>8420.451109352518</v>
      </c>
      <c r="H87" s="863"/>
      <c r="I87" s="26">
        <f t="shared" si="6"/>
        <v>9262.49622028777</v>
      </c>
    </row>
    <row r="88" spans="1:9" ht="15">
      <c r="A88" s="19" t="s">
        <v>1054</v>
      </c>
      <c r="B88" s="865"/>
      <c r="C88" s="13">
        <v>100</v>
      </c>
      <c r="D88" s="13">
        <v>25</v>
      </c>
      <c r="E88" s="19">
        <v>350</v>
      </c>
      <c r="F88" s="19">
        <v>43.1</v>
      </c>
      <c r="G88" s="862">
        <v>15689.905304476992</v>
      </c>
      <c r="H88" s="863"/>
      <c r="I88" s="26">
        <f t="shared" si="6"/>
        <v>17258.895834924693</v>
      </c>
    </row>
    <row r="89" spans="1:9" ht="15">
      <c r="A89" s="19" t="s">
        <v>1059</v>
      </c>
      <c r="B89" s="865"/>
      <c r="C89" s="17">
        <v>40</v>
      </c>
      <c r="D89" s="13">
        <v>40</v>
      </c>
      <c r="E89" s="19">
        <v>200</v>
      </c>
      <c r="F89" s="19">
        <v>11</v>
      </c>
      <c r="G89" s="862">
        <v>2119.9563</v>
      </c>
      <c r="H89" s="863"/>
      <c r="I89" s="26">
        <f t="shared" si="6"/>
        <v>2331.95193</v>
      </c>
    </row>
    <row r="90" spans="1:9" ht="15">
      <c r="A90" s="19" t="s">
        <v>1058</v>
      </c>
      <c r="B90" s="865"/>
      <c r="C90" s="17">
        <v>50</v>
      </c>
      <c r="D90" s="13">
        <v>40</v>
      </c>
      <c r="E90" s="19">
        <v>230</v>
      </c>
      <c r="F90" s="19">
        <v>13.9</v>
      </c>
      <c r="G90" s="862">
        <v>2478.8907000000004</v>
      </c>
      <c r="H90" s="863"/>
      <c r="I90" s="26">
        <f t="shared" si="6"/>
        <v>2726.7797700000006</v>
      </c>
    </row>
    <row r="91" spans="1:9" ht="15">
      <c r="A91" s="19" t="s">
        <v>1057</v>
      </c>
      <c r="B91" s="865"/>
      <c r="C91" s="13">
        <v>65</v>
      </c>
      <c r="D91" s="13">
        <v>40</v>
      </c>
      <c r="E91" s="19">
        <v>290</v>
      </c>
      <c r="F91" s="19">
        <v>24.3</v>
      </c>
      <c r="G91" s="862">
        <v>4762.112300000001</v>
      </c>
      <c r="H91" s="863"/>
      <c r="I91" s="26">
        <f t="shared" si="6"/>
        <v>5238.3235300000015</v>
      </c>
    </row>
    <row r="92" spans="1:9" ht="15">
      <c r="A92" s="19" t="s">
        <v>1056</v>
      </c>
      <c r="B92" s="865"/>
      <c r="C92" s="13">
        <v>80</v>
      </c>
      <c r="D92" s="13">
        <v>40</v>
      </c>
      <c r="E92" s="19">
        <v>310</v>
      </c>
      <c r="F92" s="19">
        <v>30.8</v>
      </c>
      <c r="G92" s="862">
        <v>9148.33137169432</v>
      </c>
      <c r="H92" s="863"/>
      <c r="I92" s="26">
        <f t="shared" si="6"/>
        <v>10063.164508863752</v>
      </c>
    </row>
    <row r="93" spans="1:9" ht="15">
      <c r="A93" s="19" t="s">
        <v>1055</v>
      </c>
      <c r="B93" s="866"/>
      <c r="C93" s="13">
        <v>100</v>
      </c>
      <c r="D93" s="13">
        <v>40</v>
      </c>
      <c r="E93" s="19">
        <v>350</v>
      </c>
      <c r="F93" s="19">
        <v>43.1</v>
      </c>
      <c r="G93" s="862">
        <v>17574.547094642527</v>
      </c>
      <c r="H93" s="863"/>
      <c r="I93" s="26">
        <f t="shared" si="6"/>
        <v>19332.00180410678</v>
      </c>
    </row>
    <row r="99" spans="1:11" ht="12.75" customHeight="1">
      <c r="A99" s="873" t="s">
        <v>710</v>
      </c>
      <c r="B99" s="873" t="s">
        <v>8</v>
      </c>
      <c r="C99" s="873" t="s">
        <v>711</v>
      </c>
      <c r="D99" s="911" t="s">
        <v>712</v>
      </c>
      <c r="E99" s="916"/>
      <c r="F99" s="916"/>
      <c r="G99" s="916"/>
      <c r="H99" s="916"/>
      <c r="I99" s="916"/>
      <c r="J99" s="916"/>
      <c r="K99" s="912"/>
    </row>
    <row r="100" spans="1:11" ht="38.25" customHeight="1">
      <c r="A100" s="874"/>
      <c r="B100" s="874"/>
      <c r="C100" s="874"/>
      <c r="D100" s="876"/>
      <c r="E100" s="876"/>
      <c r="F100" s="876"/>
      <c r="G100" s="876"/>
      <c r="H100" s="911" t="s">
        <v>713</v>
      </c>
      <c r="I100" s="912"/>
      <c r="J100" s="913" t="s">
        <v>714</v>
      </c>
      <c r="K100" s="914"/>
    </row>
    <row r="101" spans="1:11" ht="38.25">
      <c r="A101" s="874"/>
      <c r="B101" s="874"/>
      <c r="C101" s="875"/>
      <c r="D101" s="373"/>
      <c r="E101" s="373"/>
      <c r="F101" s="373"/>
      <c r="G101" s="373"/>
      <c r="H101" s="372" t="s">
        <v>715</v>
      </c>
      <c r="I101" s="372" t="s">
        <v>716</v>
      </c>
      <c r="J101" s="372" t="s">
        <v>715</v>
      </c>
      <c r="K101" s="374" t="s">
        <v>716</v>
      </c>
    </row>
    <row r="102" spans="1:11" ht="12.75" customHeight="1">
      <c r="A102" s="906" t="s">
        <v>717</v>
      </c>
      <c r="B102" s="907"/>
      <c r="C102" s="907"/>
      <c r="D102" s="907"/>
      <c r="E102" s="907"/>
      <c r="F102" s="907"/>
      <c r="G102" s="907"/>
      <c r="H102" s="907"/>
      <c r="I102" s="907"/>
      <c r="J102" s="907"/>
      <c r="K102" s="915"/>
    </row>
    <row r="103" spans="1:11" ht="12.75">
      <c r="A103" s="297" t="s">
        <v>718</v>
      </c>
      <c r="B103" s="298">
        <v>50</v>
      </c>
      <c r="C103" s="299">
        <v>25</v>
      </c>
      <c r="D103" s="300"/>
      <c r="E103" s="301">
        <v>4500</v>
      </c>
      <c r="F103" s="300"/>
      <c r="G103" s="302">
        <v>5977.2</v>
      </c>
      <c r="H103" s="301">
        <v>3510</v>
      </c>
      <c r="I103" s="360">
        <v>4050</v>
      </c>
      <c r="J103" s="301">
        <v>4483</v>
      </c>
      <c r="K103" s="360">
        <v>5380</v>
      </c>
    </row>
    <row r="104" spans="1:11" ht="12.75">
      <c r="A104" s="303" t="s">
        <v>719</v>
      </c>
      <c r="B104" s="304">
        <v>80</v>
      </c>
      <c r="C104" s="305">
        <v>25</v>
      </c>
      <c r="D104" s="306"/>
      <c r="E104" s="307">
        <v>5305</v>
      </c>
      <c r="F104" s="306"/>
      <c r="G104" s="308">
        <v>7130</v>
      </c>
      <c r="H104" s="307">
        <v>4410</v>
      </c>
      <c r="I104" s="361">
        <v>4775</v>
      </c>
      <c r="J104" s="307">
        <v>5852</v>
      </c>
      <c r="K104" s="361">
        <v>6417</v>
      </c>
    </row>
    <row r="105" spans="1:11" ht="12.75">
      <c r="A105" s="309" t="s">
        <v>720</v>
      </c>
      <c r="B105" s="310">
        <v>100</v>
      </c>
      <c r="C105" s="311">
        <v>25</v>
      </c>
      <c r="D105" s="312"/>
      <c r="E105" s="313">
        <v>6996</v>
      </c>
      <c r="F105" s="312"/>
      <c r="G105" s="314">
        <v>8959.45</v>
      </c>
      <c r="H105" s="313">
        <v>5724</v>
      </c>
      <c r="I105" s="362">
        <v>6296</v>
      </c>
      <c r="J105" s="313">
        <v>7331</v>
      </c>
      <c r="K105" s="371">
        <v>8064</v>
      </c>
    </row>
    <row r="106" spans="1:11" ht="12.75">
      <c r="A106" s="297" t="s">
        <v>721</v>
      </c>
      <c r="B106" s="298">
        <v>150</v>
      </c>
      <c r="C106" s="299">
        <v>25</v>
      </c>
      <c r="D106" s="300"/>
      <c r="E106" s="301">
        <v>10296</v>
      </c>
      <c r="F106" s="300"/>
      <c r="G106" s="302">
        <v>19514.06</v>
      </c>
      <c r="H106" s="301">
        <v>12024</v>
      </c>
      <c r="I106" s="363">
        <v>13766</v>
      </c>
      <c r="J106" s="301">
        <v>16866</v>
      </c>
      <c r="K106" s="360">
        <v>19363</v>
      </c>
    </row>
    <row r="107" spans="1:11" ht="12.75">
      <c r="A107" s="309" t="s">
        <v>722</v>
      </c>
      <c r="B107" s="310">
        <v>200</v>
      </c>
      <c r="C107" s="311">
        <v>25</v>
      </c>
      <c r="D107" s="312"/>
      <c r="E107" s="313">
        <v>19822</v>
      </c>
      <c r="F107" s="312"/>
      <c r="G107" s="314">
        <v>35552</v>
      </c>
      <c r="H107" s="313">
        <v>16218</v>
      </c>
      <c r="I107" s="362">
        <v>17840</v>
      </c>
      <c r="J107" s="313">
        <v>29088</v>
      </c>
      <c r="K107" s="371">
        <v>31997</v>
      </c>
    </row>
    <row r="108" spans="1:11" ht="12.75">
      <c r="A108" s="297" t="s">
        <v>723</v>
      </c>
      <c r="B108" s="298">
        <v>250</v>
      </c>
      <c r="C108" s="299">
        <v>25</v>
      </c>
      <c r="D108" s="315"/>
      <c r="E108" s="301">
        <v>35598.2</v>
      </c>
      <c r="F108" s="300"/>
      <c r="G108" s="302">
        <v>53214</v>
      </c>
      <c r="H108" s="301">
        <v>30926</v>
      </c>
      <c r="I108" s="363">
        <v>33838</v>
      </c>
      <c r="J108" s="301">
        <v>48602</v>
      </c>
      <c r="K108" s="360">
        <v>50593</v>
      </c>
    </row>
    <row r="109" spans="1:11" ht="12.75">
      <c r="A109" s="309" t="s">
        <v>724</v>
      </c>
      <c r="B109" s="310">
        <v>300</v>
      </c>
      <c r="C109" s="311">
        <v>25</v>
      </c>
      <c r="D109" s="315"/>
      <c r="E109" s="301">
        <v>43248.7</v>
      </c>
      <c r="F109" s="300"/>
      <c r="G109" s="302">
        <v>57552</v>
      </c>
      <c r="H109" s="301">
        <v>35385</v>
      </c>
      <c r="I109" s="363">
        <v>38924</v>
      </c>
      <c r="J109" s="301">
        <v>47088</v>
      </c>
      <c r="K109" s="360">
        <v>51797</v>
      </c>
    </row>
    <row r="110" spans="1:11" ht="12.75">
      <c r="A110" s="297" t="s">
        <v>725</v>
      </c>
      <c r="B110" s="298">
        <v>350</v>
      </c>
      <c r="C110" s="299">
        <v>25</v>
      </c>
      <c r="D110" s="316"/>
      <c r="E110" s="307">
        <v>54258.6</v>
      </c>
      <c r="F110" s="306"/>
      <c r="G110" s="308">
        <v>85932</v>
      </c>
      <c r="H110" s="307">
        <v>44393</v>
      </c>
      <c r="I110" s="364">
        <v>48833</v>
      </c>
      <c r="J110" s="307">
        <v>73008</v>
      </c>
      <c r="K110" s="361">
        <v>77339</v>
      </c>
    </row>
    <row r="111" spans="1:11" ht="12.75">
      <c r="A111" s="309" t="s">
        <v>726</v>
      </c>
      <c r="B111" s="310">
        <v>400</v>
      </c>
      <c r="C111" s="311">
        <v>25</v>
      </c>
      <c r="D111" s="312"/>
      <c r="E111" s="313">
        <v>67353</v>
      </c>
      <c r="F111" s="312"/>
      <c r="G111" s="314">
        <v>96867.54</v>
      </c>
      <c r="H111" s="313">
        <v>56230</v>
      </c>
      <c r="I111" s="362">
        <v>62418</v>
      </c>
      <c r="J111" s="313">
        <v>83755</v>
      </c>
      <c r="K111" s="371">
        <v>87181</v>
      </c>
    </row>
    <row r="112" spans="1:11" ht="12.75">
      <c r="A112" s="297" t="s">
        <v>727</v>
      </c>
      <c r="B112" s="298">
        <v>500</v>
      </c>
      <c r="C112" s="299">
        <v>25</v>
      </c>
      <c r="D112" s="315"/>
      <c r="E112" s="301" t="s">
        <v>728</v>
      </c>
      <c r="F112" s="300"/>
      <c r="G112" s="302" t="s">
        <v>728</v>
      </c>
      <c r="H112" s="301" t="s">
        <v>728</v>
      </c>
      <c r="I112" s="301" t="s">
        <v>728</v>
      </c>
      <c r="J112" s="301" t="s">
        <v>728</v>
      </c>
      <c r="K112" s="301" t="s">
        <v>728</v>
      </c>
    </row>
    <row r="113" spans="1:11" ht="12.75">
      <c r="A113" s="309" t="s">
        <v>729</v>
      </c>
      <c r="B113" s="310">
        <v>600</v>
      </c>
      <c r="C113" s="311">
        <v>25</v>
      </c>
      <c r="D113" s="316"/>
      <c r="E113" s="307" t="s">
        <v>728</v>
      </c>
      <c r="F113" s="306"/>
      <c r="G113" s="308" t="s">
        <v>728</v>
      </c>
      <c r="H113" s="307" t="s">
        <v>728</v>
      </c>
      <c r="I113" s="307" t="s">
        <v>728</v>
      </c>
      <c r="J113" s="307" t="s">
        <v>728</v>
      </c>
      <c r="K113" s="307" t="s">
        <v>728</v>
      </c>
    </row>
    <row r="114" spans="1:11" ht="12.75">
      <c r="A114" s="297" t="s">
        <v>730</v>
      </c>
      <c r="B114" s="298">
        <v>700</v>
      </c>
      <c r="C114" s="299">
        <v>25</v>
      </c>
      <c r="D114" s="312"/>
      <c r="E114" s="313" t="s">
        <v>728</v>
      </c>
      <c r="F114" s="312"/>
      <c r="G114" s="314" t="s">
        <v>728</v>
      </c>
      <c r="H114" s="313" t="s">
        <v>728</v>
      </c>
      <c r="I114" s="313" t="s">
        <v>728</v>
      </c>
      <c r="J114" s="313" t="s">
        <v>728</v>
      </c>
      <c r="K114" s="313" t="s">
        <v>728</v>
      </c>
    </row>
    <row r="115" spans="1:12" ht="12.75">
      <c r="A115" s="297" t="s">
        <v>731</v>
      </c>
      <c r="B115" s="298">
        <v>800</v>
      </c>
      <c r="C115" s="299">
        <v>25</v>
      </c>
      <c r="D115" s="315"/>
      <c r="E115" s="301" t="s">
        <v>728</v>
      </c>
      <c r="F115" s="300"/>
      <c r="G115" s="302" t="s">
        <v>728</v>
      </c>
      <c r="H115" s="301" t="s">
        <v>728</v>
      </c>
      <c r="I115" s="301" t="s">
        <v>728</v>
      </c>
      <c r="J115" s="301" t="s">
        <v>728</v>
      </c>
      <c r="K115" s="301" t="s">
        <v>728</v>
      </c>
      <c r="L115" s="215"/>
    </row>
    <row r="116" spans="1:11" ht="12.75">
      <c r="A116" s="309" t="s">
        <v>732</v>
      </c>
      <c r="B116" s="310">
        <v>1000</v>
      </c>
      <c r="C116" s="311">
        <v>25</v>
      </c>
      <c r="D116" s="312"/>
      <c r="E116" s="313" t="s">
        <v>728</v>
      </c>
      <c r="F116" s="312"/>
      <c r="G116" s="314" t="s">
        <v>728</v>
      </c>
      <c r="H116" s="313" t="s">
        <v>728</v>
      </c>
      <c r="I116" s="313" t="s">
        <v>728</v>
      </c>
      <c r="J116" s="313" t="s">
        <v>728</v>
      </c>
      <c r="K116" s="313" t="s">
        <v>728</v>
      </c>
    </row>
    <row r="117" spans="1:11" ht="12.75">
      <c r="A117" s="297" t="s">
        <v>733</v>
      </c>
      <c r="B117" s="298">
        <v>1200</v>
      </c>
      <c r="C117" s="299">
        <v>25</v>
      </c>
      <c r="D117" s="300"/>
      <c r="E117" s="301" t="s">
        <v>728</v>
      </c>
      <c r="F117" s="300"/>
      <c r="G117" s="302" t="s">
        <v>728</v>
      </c>
      <c r="H117" s="301" t="s">
        <v>728</v>
      </c>
      <c r="I117" s="301" t="s">
        <v>728</v>
      </c>
      <c r="J117" s="301" t="s">
        <v>728</v>
      </c>
      <c r="K117" s="301" t="s">
        <v>728</v>
      </c>
    </row>
    <row r="118" spans="1:11" ht="12.75">
      <c r="A118" s="303" t="s">
        <v>734</v>
      </c>
      <c r="B118" s="304">
        <v>1400</v>
      </c>
      <c r="C118" s="305">
        <v>25</v>
      </c>
      <c r="D118" s="306"/>
      <c r="E118" s="307" t="s">
        <v>728</v>
      </c>
      <c r="F118" s="306"/>
      <c r="G118" s="308" t="s">
        <v>728</v>
      </c>
      <c r="H118" s="307" t="s">
        <v>728</v>
      </c>
      <c r="I118" s="307" t="s">
        <v>728</v>
      </c>
      <c r="J118" s="307" t="s">
        <v>728</v>
      </c>
      <c r="K118" s="307" t="s">
        <v>728</v>
      </c>
    </row>
    <row r="119" spans="1:11" ht="12.75" customHeight="1">
      <c r="A119" s="908" t="s">
        <v>979</v>
      </c>
      <c r="B119" s="909"/>
      <c r="C119" s="909"/>
      <c r="D119" s="909"/>
      <c r="E119" s="909"/>
      <c r="F119" s="909"/>
      <c r="G119" s="909"/>
      <c r="H119" s="909"/>
      <c r="I119" s="909"/>
      <c r="J119" s="909"/>
      <c r="K119" s="909"/>
    </row>
    <row r="120" spans="1:11" ht="12.75">
      <c r="A120" s="237" t="s">
        <v>1018</v>
      </c>
      <c r="B120" s="240">
        <v>50</v>
      </c>
      <c r="C120" s="239">
        <v>40</v>
      </c>
      <c r="D120" s="212"/>
      <c r="E120" s="241">
        <v>4900</v>
      </c>
      <c r="F120" s="212"/>
      <c r="G120" s="239">
        <v>6567.75</v>
      </c>
      <c r="H120" s="241">
        <v>4050</v>
      </c>
      <c r="I120" s="365">
        <v>4410</v>
      </c>
      <c r="J120" s="241">
        <v>5630</v>
      </c>
      <c r="K120" s="366">
        <v>5911</v>
      </c>
    </row>
    <row r="121" spans="1:11" ht="12.75">
      <c r="A121" s="196" t="s">
        <v>735</v>
      </c>
      <c r="B121" s="194">
        <v>80</v>
      </c>
      <c r="C121" s="199">
        <v>40</v>
      </c>
      <c r="D121" s="136"/>
      <c r="E121" s="241">
        <v>6100</v>
      </c>
      <c r="F121" s="212"/>
      <c r="G121" s="239">
        <v>7560</v>
      </c>
      <c r="H121" s="241">
        <v>5310</v>
      </c>
      <c r="I121" s="365">
        <v>5490</v>
      </c>
      <c r="J121" s="241">
        <v>6210</v>
      </c>
      <c r="K121" s="366">
        <v>6804</v>
      </c>
    </row>
    <row r="122" spans="1:11" ht="12.75">
      <c r="A122" s="237" t="s">
        <v>736</v>
      </c>
      <c r="B122" s="238">
        <v>100</v>
      </c>
      <c r="C122" s="198">
        <v>40</v>
      </c>
      <c r="D122" s="102"/>
      <c r="E122" s="242">
        <v>8815.4</v>
      </c>
      <c r="F122" s="139"/>
      <c r="G122" s="199">
        <v>10029.6</v>
      </c>
      <c r="H122" s="242">
        <v>7213</v>
      </c>
      <c r="I122" s="367">
        <v>7934</v>
      </c>
      <c r="J122" s="242">
        <v>8597</v>
      </c>
      <c r="K122" s="368">
        <v>9027</v>
      </c>
    </row>
    <row r="123" spans="1:11" ht="12.75">
      <c r="A123" s="237" t="s">
        <v>737</v>
      </c>
      <c r="B123" s="238">
        <v>150</v>
      </c>
      <c r="C123" s="239">
        <v>40</v>
      </c>
      <c r="D123" s="136"/>
      <c r="E123" s="241">
        <v>12972.96</v>
      </c>
      <c r="F123" s="212"/>
      <c r="G123" s="239">
        <v>22558.41</v>
      </c>
      <c r="H123" s="241">
        <v>13320</v>
      </c>
      <c r="I123" s="365">
        <v>14376</v>
      </c>
      <c r="J123" s="241">
        <v>20364</v>
      </c>
      <c r="K123" s="366">
        <v>21203</v>
      </c>
    </row>
    <row r="124" spans="1:11" ht="12.75">
      <c r="A124" s="197" t="s">
        <v>738</v>
      </c>
      <c r="B124" s="193">
        <v>200</v>
      </c>
      <c r="C124" s="200">
        <v>40</v>
      </c>
      <c r="D124" s="290"/>
      <c r="E124" s="243">
        <v>25105.3</v>
      </c>
      <c r="F124" s="289"/>
      <c r="G124" s="200">
        <v>32147.6</v>
      </c>
      <c r="H124" s="243">
        <v>21285</v>
      </c>
      <c r="I124" s="369">
        <v>22595</v>
      </c>
      <c r="J124" s="243">
        <v>26303</v>
      </c>
      <c r="K124" s="370">
        <v>28933</v>
      </c>
    </row>
    <row r="125" spans="1:11" ht="12.75" customHeight="1">
      <c r="A125" s="196" t="s">
        <v>773</v>
      </c>
      <c r="B125" s="194">
        <v>250</v>
      </c>
      <c r="C125" s="199">
        <v>40</v>
      </c>
      <c r="D125" s="136"/>
      <c r="E125" s="241">
        <v>6100</v>
      </c>
      <c r="F125" s="212"/>
      <c r="G125" s="239">
        <v>7560</v>
      </c>
      <c r="H125" s="241">
        <v>40068</v>
      </c>
      <c r="I125" s="365">
        <v>42588</v>
      </c>
      <c r="J125" s="241">
        <v>50508</v>
      </c>
      <c r="K125" s="366">
        <v>52500</v>
      </c>
    </row>
    <row r="126" spans="1:11" ht="12.75" customHeight="1">
      <c r="A126" s="237" t="s">
        <v>774</v>
      </c>
      <c r="B126" s="238">
        <v>300</v>
      </c>
      <c r="C126" s="198">
        <v>40</v>
      </c>
      <c r="D126" s="102"/>
      <c r="E126" s="242">
        <v>8815.4</v>
      </c>
      <c r="F126" s="139"/>
      <c r="G126" s="199">
        <v>10029.6</v>
      </c>
      <c r="H126" s="242">
        <v>42278</v>
      </c>
      <c r="I126" s="367">
        <v>43787</v>
      </c>
      <c r="J126" s="242">
        <v>50868</v>
      </c>
      <c r="K126" s="368">
        <v>54497</v>
      </c>
    </row>
    <row r="127" spans="1:11" ht="12.75" customHeight="1">
      <c r="A127" s="237" t="s">
        <v>775</v>
      </c>
      <c r="B127" s="238">
        <v>350</v>
      </c>
      <c r="C127" s="239">
        <v>40</v>
      </c>
      <c r="D127" s="136"/>
      <c r="E127" s="241">
        <v>12972.96</v>
      </c>
      <c r="F127" s="212"/>
      <c r="G127" s="239">
        <v>22558.41</v>
      </c>
      <c r="H127" s="241">
        <v>52263</v>
      </c>
      <c r="I127" s="365">
        <v>58300</v>
      </c>
      <c r="J127" s="241">
        <v>75888</v>
      </c>
      <c r="K127" s="366">
        <v>54197</v>
      </c>
    </row>
    <row r="128" spans="1:11" ht="12.75">
      <c r="A128" s="197" t="s">
        <v>776</v>
      </c>
      <c r="B128" s="193">
        <v>400</v>
      </c>
      <c r="C128" s="200">
        <v>40</v>
      </c>
      <c r="D128" s="290"/>
      <c r="E128" s="243">
        <v>25105.3</v>
      </c>
      <c r="F128" s="289"/>
      <c r="G128" s="200">
        <v>32147.6</v>
      </c>
      <c r="H128" s="243">
        <v>60300</v>
      </c>
      <c r="I128" s="369">
        <v>63482</v>
      </c>
      <c r="J128" s="243">
        <v>85018</v>
      </c>
      <c r="K128" s="370">
        <v>93340</v>
      </c>
    </row>
    <row r="129" spans="1:11" ht="12.75" customHeight="1">
      <c r="A129" s="906" t="s">
        <v>967</v>
      </c>
      <c r="B129" s="907"/>
      <c r="C129" s="907"/>
      <c r="D129" s="907"/>
      <c r="E129" s="907"/>
      <c r="F129" s="907"/>
      <c r="G129" s="907"/>
      <c r="H129" s="907"/>
      <c r="I129" s="907"/>
      <c r="J129" s="907"/>
      <c r="K129" s="907"/>
    </row>
    <row r="130" spans="1:11" ht="12.75">
      <c r="A130" s="317" t="s">
        <v>969</v>
      </c>
      <c r="B130" s="302">
        <v>150</v>
      </c>
      <c r="C130" s="318">
        <v>40</v>
      </c>
      <c r="D130" s="315"/>
      <c r="E130" s="339"/>
      <c r="F130" s="342"/>
      <c r="G130" s="320">
        <v>5977.2</v>
      </c>
      <c r="H130" s="319">
        <v>16227</v>
      </c>
      <c r="I130" s="375">
        <v>20268</v>
      </c>
      <c r="J130" s="376"/>
      <c r="K130" s="377"/>
    </row>
    <row r="131" spans="1:11" ht="12.75">
      <c r="A131" s="322" t="s">
        <v>968</v>
      </c>
      <c r="B131" s="323">
        <v>200</v>
      </c>
      <c r="C131" s="318">
        <v>40</v>
      </c>
      <c r="D131" s="315"/>
      <c r="E131" s="339"/>
      <c r="F131" s="342"/>
      <c r="G131" s="325">
        <v>7130</v>
      </c>
      <c r="H131" s="324">
        <v>17460</v>
      </c>
      <c r="I131" s="363">
        <v>17856</v>
      </c>
      <c r="J131" s="378"/>
      <c r="K131" s="360"/>
    </row>
    <row r="132" spans="1:11" ht="12.75" customHeight="1">
      <c r="A132" s="317" t="s">
        <v>1020</v>
      </c>
      <c r="B132" s="327">
        <v>300</v>
      </c>
      <c r="C132" s="320">
        <v>40</v>
      </c>
      <c r="D132" s="316"/>
      <c r="E132" s="335"/>
      <c r="F132" s="343"/>
      <c r="G132" s="329">
        <v>8959.45</v>
      </c>
      <c r="H132" s="328">
        <v>38700</v>
      </c>
      <c r="I132" s="364">
        <v>45507</v>
      </c>
      <c r="J132" s="379"/>
      <c r="K132" s="361"/>
    </row>
    <row r="133" spans="1:11" ht="12.75">
      <c r="A133" s="322" t="s">
        <v>970</v>
      </c>
      <c r="B133" s="323">
        <v>400</v>
      </c>
      <c r="C133" s="320">
        <v>40</v>
      </c>
      <c r="D133" s="344"/>
      <c r="E133" s="340"/>
      <c r="F133" s="346"/>
      <c r="G133" s="325">
        <v>19514.06</v>
      </c>
      <c r="H133" s="338">
        <v>43500</v>
      </c>
      <c r="I133" s="362">
        <v>52781</v>
      </c>
      <c r="J133" s="380"/>
      <c r="K133" s="371"/>
    </row>
    <row r="134" spans="1:11" ht="12.75">
      <c r="A134" s="332" t="s">
        <v>971</v>
      </c>
      <c r="B134" s="333">
        <v>500</v>
      </c>
      <c r="C134" s="318">
        <v>40</v>
      </c>
      <c r="D134" s="315"/>
      <c r="E134" s="339"/>
      <c r="F134" s="342"/>
      <c r="G134" s="325">
        <v>35552</v>
      </c>
      <c r="H134" s="324">
        <v>100848</v>
      </c>
      <c r="I134" s="363">
        <v>130500</v>
      </c>
      <c r="J134" s="378"/>
      <c r="K134" s="360"/>
    </row>
    <row r="135" spans="1:11" ht="12.75">
      <c r="A135" s="322" t="s">
        <v>972</v>
      </c>
      <c r="B135" s="334">
        <v>600</v>
      </c>
      <c r="C135" s="329">
        <v>40</v>
      </c>
      <c r="D135" s="316"/>
      <c r="E135" s="335"/>
      <c r="F135" s="343"/>
      <c r="G135" s="329">
        <v>53214</v>
      </c>
      <c r="H135" s="328">
        <v>120339</v>
      </c>
      <c r="I135" s="364">
        <v>142200</v>
      </c>
      <c r="J135" s="379"/>
      <c r="K135" s="361"/>
    </row>
    <row r="136" spans="1:11" ht="12.75" customHeight="1">
      <c r="A136" s="908" t="s">
        <v>973</v>
      </c>
      <c r="B136" s="909"/>
      <c r="C136" s="909"/>
      <c r="D136" s="909"/>
      <c r="E136" s="909"/>
      <c r="F136" s="909"/>
      <c r="G136" s="909"/>
      <c r="H136" s="909"/>
      <c r="I136" s="909"/>
      <c r="J136" s="909"/>
      <c r="K136" s="909"/>
    </row>
    <row r="137" spans="1:11" ht="12.75" customHeight="1">
      <c r="A137" s="237" t="s">
        <v>974</v>
      </c>
      <c r="B137" s="240">
        <v>150</v>
      </c>
      <c r="C137" s="239">
        <v>40</v>
      </c>
      <c r="D137" s="212"/>
      <c r="E137" s="292"/>
      <c r="F137" s="351"/>
      <c r="G137" s="239">
        <v>5977.2</v>
      </c>
      <c r="H137" s="295">
        <v>13320</v>
      </c>
      <c r="I137" s="365">
        <v>14376</v>
      </c>
      <c r="J137" s="381"/>
      <c r="K137" s="381"/>
    </row>
    <row r="138" spans="1:11" ht="12.75">
      <c r="A138" s="348" t="s">
        <v>975</v>
      </c>
      <c r="B138" s="194">
        <v>200</v>
      </c>
      <c r="C138" s="199">
        <v>40</v>
      </c>
      <c r="D138" s="139"/>
      <c r="E138" s="293"/>
      <c r="F138" s="352"/>
      <c r="G138" s="199">
        <v>7130</v>
      </c>
      <c r="H138" s="357">
        <v>21285</v>
      </c>
      <c r="I138" s="369">
        <v>22595</v>
      </c>
      <c r="J138" s="382"/>
      <c r="K138" s="382"/>
    </row>
    <row r="139" spans="1:11" ht="12.75" customHeight="1">
      <c r="A139" s="195" t="s">
        <v>1019</v>
      </c>
      <c r="B139" s="354">
        <v>300</v>
      </c>
      <c r="C139" s="239">
        <v>40</v>
      </c>
      <c r="D139" s="212"/>
      <c r="E139" s="292"/>
      <c r="F139" s="351"/>
      <c r="G139" s="239">
        <v>8959.45</v>
      </c>
      <c r="H139" s="295">
        <v>42278</v>
      </c>
      <c r="I139" s="381">
        <v>43787</v>
      </c>
      <c r="J139" s="381"/>
      <c r="K139" s="381"/>
    </row>
    <row r="140" spans="1:11" ht="12.75">
      <c r="A140" s="237" t="s">
        <v>976</v>
      </c>
      <c r="B140" s="238">
        <v>400</v>
      </c>
      <c r="C140" s="200">
        <v>40</v>
      </c>
      <c r="D140" s="289"/>
      <c r="E140" s="294"/>
      <c r="F140" s="350"/>
      <c r="G140" s="200">
        <v>19514.06</v>
      </c>
      <c r="H140" s="296">
        <v>60300</v>
      </c>
      <c r="I140" s="369">
        <v>63482</v>
      </c>
      <c r="J140" s="383"/>
      <c r="K140" s="383"/>
    </row>
    <row r="141" spans="1:11" ht="12.75">
      <c r="A141" s="348" t="s">
        <v>977</v>
      </c>
      <c r="B141" s="194">
        <v>500</v>
      </c>
      <c r="C141" s="199">
        <v>40</v>
      </c>
      <c r="D141" s="136"/>
      <c r="E141" s="292"/>
      <c r="F141" s="351"/>
      <c r="G141" s="239">
        <v>35552</v>
      </c>
      <c r="H141" s="295" t="s">
        <v>728</v>
      </c>
      <c r="I141" s="295" t="s">
        <v>728</v>
      </c>
      <c r="J141" s="381"/>
      <c r="K141" s="381"/>
    </row>
    <row r="142" spans="1:11" ht="12.75">
      <c r="A142" s="349" t="s">
        <v>978</v>
      </c>
      <c r="B142" s="238">
        <v>600</v>
      </c>
      <c r="C142" s="239">
        <v>40</v>
      </c>
      <c r="D142" s="289"/>
      <c r="E142" s="294"/>
      <c r="F142" s="350"/>
      <c r="G142" s="200">
        <v>53214</v>
      </c>
      <c r="H142" s="296" t="s">
        <v>728</v>
      </c>
      <c r="I142" s="296" t="s">
        <v>728</v>
      </c>
      <c r="J142" s="383"/>
      <c r="K142" s="383"/>
    </row>
    <row r="143" spans="1:11" ht="12.75" customHeight="1">
      <c r="A143" s="907" t="s">
        <v>980</v>
      </c>
      <c r="B143" s="907"/>
      <c r="C143" s="907"/>
      <c r="D143" s="907"/>
      <c r="E143" s="907"/>
      <c r="F143" s="907"/>
      <c r="G143" s="907"/>
      <c r="H143" s="907"/>
      <c r="I143" s="907"/>
      <c r="J143" s="907"/>
      <c r="K143" s="907"/>
    </row>
    <row r="144" spans="1:11" ht="12.75">
      <c r="A144" s="322" t="s">
        <v>981</v>
      </c>
      <c r="B144" s="302">
        <v>50</v>
      </c>
      <c r="C144" s="318">
        <v>25</v>
      </c>
      <c r="D144" s="315"/>
      <c r="E144" s="339"/>
      <c r="F144" s="342"/>
      <c r="G144" s="318">
        <v>5977.2</v>
      </c>
      <c r="H144" s="339" t="s">
        <v>728</v>
      </c>
      <c r="I144" s="378"/>
      <c r="J144" s="363"/>
      <c r="K144" s="378"/>
    </row>
    <row r="145" spans="1:11" ht="12.75">
      <c r="A145" s="332" t="s">
        <v>982</v>
      </c>
      <c r="B145" s="337">
        <v>80</v>
      </c>
      <c r="C145" s="325">
        <v>25</v>
      </c>
      <c r="D145" s="344"/>
      <c r="E145" s="340"/>
      <c r="F145" s="346"/>
      <c r="G145" s="325">
        <v>7130</v>
      </c>
      <c r="H145" s="340" t="s">
        <v>728</v>
      </c>
      <c r="I145" s="380"/>
      <c r="J145" s="384"/>
      <c r="K145" s="380"/>
    </row>
    <row r="146" spans="1:11" ht="12.75">
      <c r="A146" s="336" t="s">
        <v>983</v>
      </c>
      <c r="B146" s="302">
        <v>100</v>
      </c>
      <c r="C146" s="318">
        <v>25</v>
      </c>
      <c r="D146" s="315"/>
      <c r="E146" s="339"/>
      <c r="F146" s="342"/>
      <c r="G146" s="318">
        <v>8959.45</v>
      </c>
      <c r="H146" s="339" t="s">
        <v>728</v>
      </c>
      <c r="I146" s="378"/>
      <c r="J146" s="363"/>
      <c r="K146" s="378"/>
    </row>
    <row r="147" spans="1:11" ht="12.75">
      <c r="A147" s="322" t="s">
        <v>984</v>
      </c>
      <c r="B147" s="333">
        <v>150</v>
      </c>
      <c r="C147" s="329">
        <v>25</v>
      </c>
      <c r="D147" s="344"/>
      <c r="E147" s="340"/>
      <c r="F147" s="346"/>
      <c r="G147" s="325">
        <v>19514.06</v>
      </c>
      <c r="H147" s="340" t="s">
        <v>728</v>
      </c>
      <c r="I147" s="380"/>
      <c r="J147" s="384"/>
      <c r="K147" s="380"/>
    </row>
    <row r="148" spans="1:11" ht="12.75">
      <c r="A148" s="336" t="s">
        <v>985</v>
      </c>
      <c r="B148" s="337">
        <v>200</v>
      </c>
      <c r="C148" s="325">
        <v>25</v>
      </c>
      <c r="D148" s="315"/>
      <c r="E148" s="339"/>
      <c r="F148" s="342"/>
      <c r="G148" s="318">
        <v>35552</v>
      </c>
      <c r="H148" s="339" t="s">
        <v>728</v>
      </c>
      <c r="I148" s="378"/>
      <c r="J148" s="363"/>
      <c r="K148" s="378"/>
    </row>
    <row r="149" spans="1:11" ht="12.75">
      <c r="A149" s="322" t="s">
        <v>986</v>
      </c>
      <c r="B149" s="323">
        <v>250</v>
      </c>
      <c r="C149" s="318">
        <v>25</v>
      </c>
      <c r="D149" s="344"/>
      <c r="E149" s="340"/>
      <c r="F149" s="346"/>
      <c r="G149" s="325">
        <v>53214</v>
      </c>
      <c r="H149" s="340" t="s">
        <v>728</v>
      </c>
      <c r="I149" s="380"/>
      <c r="J149" s="384"/>
      <c r="K149" s="380"/>
    </row>
    <row r="150" spans="1:11" ht="12.75">
      <c r="A150" s="336" t="s">
        <v>987</v>
      </c>
      <c r="B150" s="337">
        <v>300</v>
      </c>
      <c r="C150" s="325">
        <v>25</v>
      </c>
      <c r="D150" s="315"/>
      <c r="E150" s="339"/>
      <c r="F150" s="342"/>
      <c r="G150" s="318">
        <v>57552</v>
      </c>
      <c r="H150" s="339" t="s">
        <v>728</v>
      </c>
      <c r="I150" s="378"/>
      <c r="J150" s="363"/>
      <c r="K150" s="378"/>
    </row>
    <row r="151" spans="1:11" ht="12.75">
      <c r="A151" s="322" t="s">
        <v>988</v>
      </c>
      <c r="B151" s="323">
        <v>350</v>
      </c>
      <c r="C151" s="318">
        <v>25</v>
      </c>
      <c r="D151" s="344"/>
      <c r="E151" s="340"/>
      <c r="F151" s="346"/>
      <c r="G151" s="325">
        <v>85932</v>
      </c>
      <c r="H151" s="340" t="s">
        <v>728</v>
      </c>
      <c r="I151" s="380"/>
      <c r="J151" s="384"/>
      <c r="K151" s="380"/>
    </row>
    <row r="152" spans="1:11" ht="12.75">
      <c r="A152" s="336" t="s">
        <v>989</v>
      </c>
      <c r="B152" s="337">
        <v>400</v>
      </c>
      <c r="C152" s="325">
        <v>25</v>
      </c>
      <c r="D152" s="315"/>
      <c r="E152" s="339"/>
      <c r="F152" s="342"/>
      <c r="G152" s="318">
        <v>96867.54</v>
      </c>
      <c r="H152" s="339" t="s">
        <v>728</v>
      </c>
      <c r="I152" s="378"/>
      <c r="J152" s="363"/>
      <c r="K152" s="378"/>
    </row>
    <row r="153" spans="1:11" ht="12.75">
      <c r="A153" s="322" t="s">
        <v>990</v>
      </c>
      <c r="B153" s="323">
        <v>500</v>
      </c>
      <c r="C153" s="318">
        <v>25</v>
      </c>
      <c r="D153" s="315"/>
      <c r="E153" s="339"/>
      <c r="F153" s="342"/>
      <c r="G153" s="318" t="s">
        <v>728</v>
      </c>
      <c r="H153" s="339">
        <v>126000</v>
      </c>
      <c r="I153" s="378"/>
      <c r="J153" s="363"/>
      <c r="K153" s="378"/>
    </row>
    <row r="154" spans="1:11" ht="12.75" customHeight="1">
      <c r="A154" s="336" t="s">
        <v>991</v>
      </c>
      <c r="B154" s="337">
        <v>600</v>
      </c>
      <c r="C154" s="325">
        <v>25</v>
      </c>
      <c r="D154" s="344"/>
      <c r="E154" s="340"/>
      <c r="F154" s="346"/>
      <c r="G154" s="325" t="s">
        <v>728</v>
      </c>
      <c r="H154" s="340">
        <v>140400</v>
      </c>
      <c r="I154" s="380"/>
      <c r="J154" s="384"/>
      <c r="K154" s="380"/>
    </row>
    <row r="155" spans="1:11" ht="12.75">
      <c r="A155" s="322" t="s">
        <v>992</v>
      </c>
      <c r="B155" s="323">
        <v>700</v>
      </c>
      <c r="C155" s="318">
        <v>25</v>
      </c>
      <c r="D155" s="315"/>
      <c r="E155" s="339"/>
      <c r="F155" s="342"/>
      <c r="G155" s="318" t="s">
        <v>728</v>
      </c>
      <c r="H155" s="339" t="s">
        <v>728</v>
      </c>
      <c r="I155" s="378"/>
      <c r="J155" s="363"/>
      <c r="K155" s="378"/>
    </row>
    <row r="156" spans="1:11" ht="12.75">
      <c r="A156" s="336" t="s">
        <v>993</v>
      </c>
      <c r="B156" s="337">
        <v>800</v>
      </c>
      <c r="C156" s="325">
        <v>25</v>
      </c>
      <c r="D156" s="344"/>
      <c r="E156" s="340"/>
      <c r="F156" s="346"/>
      <c r="G156" s="325" t="s">
        <v>728</v>
      </c>
      <c r="H156" s="340" t="s">
        <v>728</v>
      </c>
      <c r="I156" s="380"/>
      <c r="J156" s="384"/>
      <c r="K156" s="380"/>
    </row>
    <row r="157" spans="1:11" ht="12.75">
      <c r="A157" s="322" t="s">
        <v>994</v>
      </c>
      <c r="B157" s="323">
        <v>1000</v>
      </c>
      <c r="C157" s="318">
        <v>25</v>
      </c>
      <c r="D157" s="315"/>
      <c r="E157" s="339"/>
      <c r="F157" s="342"/>
      <c r="G157" s="318" t="s">
        <v>728</v>
      </c>
      <c r="H157" s="339" t="s">
        <v>728</v>
      </c>
      <c r="I157" s="378"/>
      <c r="J157" s="363"/>
      <c r="K157" s="378"/>
    </row>
    <row r="158" spans="1:11" ht="12.75" customHeight="1">
      <c r="A158" s="908" t="s">
        <v>995</v>
      </c>
      <c r="B158" s="909"/>
      <c r="C158" s="909"/>
      <c r="D158" s="909"/>
      <c r="E158" s="909"/>
      <c r="F158" s="909"/>
      <c r="G158" s="909"/>
      <c r="H158" s="909"/>
      <c r="I158" s="909"/>
      <c r="J158" s="909"/>
      <c r="K158" s="909"/>
    </row>
    <row r="159" spans="1:11" ht="12.75">
      <c r="A159" s="237" t="s">
        <v>996</v>
      </c>
      <c r="B159" s="238">
        <v>50</v>
      </c>
      <c r="C159" s="239">
        <v>25</v>
      </c>
      <c r="D159" s="136"/>
      <c r="E159" s="292"/>
      <c r="F159" s="351"/>
      <c r="G159" s="239">
        <v>5977.2</v>
      </c>
      <c r="H159" s="347" t="s">
        <v>728</v>
      </c>
      <c r="I159" s="381"/>
      <c r="J159" s="365"/>
      <c r="K159" s="381"/>
    </row>
    <row r="160" spans="1:11" ht="12.75">
      <c r="A160" s="196" t="s">
        <v>997</v>
      </c>
      <c r="B160" s="194">
        <v>80</v>
      </c>
      <c r="C160" s="199">
        <v>25</v>
      </c>
      <c r="E160" s="293"/>
      <c r="F160" s="352"/>
      <c r="G160" s="199">
        <v>7130</v>
      </c>
      <c r="H160" s="353" t="s">
        <v>728</v>
      </c>
      <c r="I160" s="382"/>
      <c r="J160" s="385"/>
      <c r="K160" s="382"/>
    </row>
    <row r="161" spans="1:11" ht="12.75">
      <c r="A161" s="237" t="s">
        <v>998</v>
      </c>
      <c r="B161" s="238">
        <v>100</v>
      </c>
      <c r="C161" s="239">
        <v>25</v>
      </c>
      <c r="D161" s="136"/>
      <c r="E161" s="292"/>
      <c r="F161" s="351"/>
      <c r="G161" s="239">
        <v>8959.45</v>
      </c>
      <c r="H161" s="347" t="s">
        <v>728</v>
      </c>
      <c r="I161" s="381"/>
      <c r="J161" s="365"/>
      <c r="K161" s="381"/>
    </row>
    <row r="162" spans="1:11" ht="12.75">
      <c r="A162" s="196" t="s">
        <v>999</v>
      </c>
      <c r="B162" s="194">
        <v>150</v>
      </c>
      <c r="C162" s="199">
        <v>25</v>
      </c>
      <c r="E162" s="293"/>
      <c r="F162" s="352"/>
      <c r="G162" s="199">
        <v>19514.06</v>
      </c>
      <c r="H162" s="353" t="s">
        <v>728</v>
      </c>
      <c r="I162" s="382"/>
      <c r="J162" s="385"/>
      <c r="K162" s="382"/>
    </row>
    <row r="163" spans="1:11" ht="12.75">
      <c r="A163" s="237" t="s">
        <v>1000</v>
      </c>
      <c r="B163" s="238">
        <v>200</v>
      </c>
      <c r="C163" s="239">
        <v>25</v>
      </c>
      <c r="D163" s="291"/>
      <c r="E163" s="355"/>
      <c r="F163" s="356"/>
      <c r="G163" s="198">
        <v>35552</v>
      </c>
      <c r="H163" s="358" t="s">
        <v>728</v>
      </c>
      <c r="I163" s="386"/>
      <c r="J163" s="387"/>
      <c r="K163" s="386"/>
    </row>
    <row r="164" spans="1:11" ht="12.75">
      <c r="A164" s="196" t="s">
        <v>1001</v>
      </c>
      <c r="B164" s="194">
        <v>250</v>
      </c>
      <c r="C164" s="199">
        <v>25</v>
      </c>
      <c r="D164" s="136"/>
      <c r="E164" s="292"/>
      <c r="F164" s="351"/>
      <c r="G164" s="239">
        <v>53214</v>
      </c>
      <c r="H164" s="347" t="s">
        <v>728</v>
      </c>
      <c r="I164" s="381"/>
      <c r="J164" s="365"/>
      <c r="K164" s="381"/>
    </row>
    <row r="165" spans="1:11" ht="12.75">
      <c r="A165" s="237" t="s">
        <v>1002</v>
      </c>
      <c r="B165" s="238">
        <v>300</v>
      </c>
      <c r="C165" s="239">
        <v>25</v>
      </c>
      <c r="D165" s="290"/>
      <c r="E165" s="294"/>
      <c r="F165" s="350"/>
      <c r="G165" s="200">
        <v>57552</v>
      </c>
      <c r="H165" s="244" t="s">
        <v>728</v>
      </c>
      <c r="I165" s="383"/>
      <c r="J165" s="369"/>
      <c r="K165" s="383"/>
    </row>
    <row r="166" spans="1:11" ht="12.75">
      <c r="A166" s="196" t="s">
        <v>1003</v>
      </c>
      <c r="B166" s="194">
        <v>350</v>
      </c>
      <c r="C166" s="199">
        <v>25</v>
      </c>
      <c r="E166" s="293"/>
      <c r="F166" s="352"/>
      <c r="G166" s="199">
        <v>85932</v>
      </c>
      <c r="H166" s="353" t="s">
        <v>728</v>
      </c>
      <c r="I166" s="382"/>
      <c r="J166" s="385"/>
      <c r="K166" s="382"/>
    </row>
    <row r="167" spans="1:11" ht="12.75">
      <c r="A167" s="237" t="s">
        <v>1004</v>
      </c>
      <c r="B167" s="238">
        <v>400</v>
      </c>
      <c r="C167" s="239">
        <v>25</v>
      </c>
      <c r="D167" s="136"/>
      <c r="E167" s="292"/>
      <c r="F167" s="351"/>
      <c r="G167" s="239">
        <v>96867.54</v>
      </c>
      <c r="H167" s="347" t="s">
        <v>728</v>
      </c>
      <c r="I167" s="381"/>
      <c r="J167" s="365"/>
      <c r="K167" s="381"/>
    </row>
    <row r="168" spans="1:11" ht="12.75">
      <c r="A168" s="196" t="s">
        <v>1005</v>
      </c>
      <c r="B168" s="194">
        <v>500</v>
      </c>
      <c r="C168" s="199">
        <v>25</v>
      </c>
      <c r="E168" s="293"/>
      <c r="F168" s="352"/>
      <c r="G168" s="199" t="s">
        <v>728</v>
      </c>
      <c r="H168" s="353" t="s">
        <v>728</v>
      </c>
      <c r="I168" s="382"/>
      <c r="J168" s="385"/>
      <c r="K168" s="382"/>
    </row>
    <row r="169" spans="1:11" ht="12.75" customHeight="1">
      <c r="A169" s="237" t="s">
        <v>1006</v>
      </c>
      <c r="B169" s="238">
        <v>600</v>
      </c>
      <c r="C169" s="239">
        <v>25</v>
      </c>
      <c r="D169" s="136"/>
      <c r="E169" s="292"/>
      <c r="F169" s="351"/>
      <c r="G169" s="239" t="s">
        <v>728</v>
      </c>
      <c r="H169" s="347" t="s">
        <v>728</v>
      </c>
      <c r="I169" s="381"/>
      <c r="J169" s="365"/>
      <c r="K169" s="381"/>
    </row>
    <row r="170" spans="1:11" ht="12.75">
      <c r="A170" s="196" t="s">
        <v>1007</v>
      </c>
      <c r="B170" s="194">
        <v>700</v>
      </c>
      <c r="C170" s="199">
        <v>25</v>
      </c>
      <c r="D170" s="136"/>
      <c r="E170" s="292"/>
      <c r="F170" s="351"/>
      <c r="G170" s="239" t="s">
        <v>728</v>
      </c>
      <c r="H170" s="347" t="s">
        <v>728</v>
      </c>
      <c r="I170" s="381"/>
      <c r="J170" s="365"/>
      <c r="K170" s="381"/>
    </row>
    <row r="171" spans="1:11" ht="12.75">
      <c r="A171" s="237" t="s">
        <v>1008</v>
      </c>
      <c r="B171" s="238">
        <v>800</v>
      </c>
      <c r="C171" s="239">
        <v>25</v>
      </c>
      <c r="E171" s="293"/>
      <c r="F171" s="352"/>
      <c r="G171" s="199" t="s">
        <v>728</v>
      </c>
      <c r="H171" s="353" t="s">
        <v>728</v>
      </c>
      <c r="I171" s="382"/>
      <c r="J171" s="385"/>
      <c r="K171" s="382"/>
    </row>
    <row r="172" spans="1:11" ht="12.75">
      <c r="A172" s="237" t="s">
        <v>1009</v>
      </c>
      <c r="B172" s="238">
        <v>1000</v>
      </c>
      <c r="C172" s="239">
        <v>25</v>
      </c>
      <c r="D172" s="136"/>
      <c r="E172" s="292"/>
      <c r="F172" s="351"/>
      <c r="G172" s="239" t="s">
        <v>728</v>
      </c>
      <c r="H172" s="347" t="s">
        <v>728</v>
      </c>
      <c r="I172" s="381"/>
      <c r="J172" s="365"/>
      <c r="K172" s="381"/>
    </row>
    <row r="173" spans="1:11" ht="12.75" customHeight="1">
      <c r="A173" s="906" t="s">
        <v>1010</v>
      </c>
      <c r="B173" s="907"/>
      <c r="C173" s="907"/>
      <c r="D173" s="907"/>
      <c r="E173" s="907"/>
      <c r="F173" s="907"/>
      <c r="G173" s="907"/>
      <c r="H173" s="907"/>
      <c r="I173" s="907"/>
      <c r="J173" s="907"/>
      <c r="K173" s="907"/>
    </row>
    <row r="174" spans="1:11" ht="12.75">
      <c r="A174" s="322" t="s">
        <v>1011</v>
      </c>
      <c r="B174" s="323">
        <v>50</v>
      </c>
      <c r="C174" s="318">
        <v>40</v>
      </c>
      <c r="D174" s="321"/>
      <c r="E174" s="359"/>
      <c r="F174" s="341"/>
      <c r="G174" s="321"/>
      <c r="H174" s="345"/>
      <c r="I174" s="376"/>
      <c r="J174" s="375">
        <v>4560</v>
      </c>
      <c r="K174" s="376">
        <v>4788</v>
      </c>
    </row>
    <row r="175" spans="1:11" ht="12.75">
      <c r="A175" s="336" t="s">
        <v>1012</v>
      </c>
      <c r="B175" s="337">
        <v>80</v>
      </c>
      <c r="C175" s="318">
        <v>40</v>
      </c>
      <c r="D175" s="315"/>
      <c r="E175" s="326"/>
      <c r="F175" s="342"/>
      <c r="G175" s="300"/>
      <c r="H175" s="339"/>
      <c r="I175" s="378"/>
      <c r="J175" s="363">
        <v>6029</v>
      </c>
      <c r="K175" s="378">
        <v>6331</v>
      </c>
    </row>
    <row r="176" spans="1:11" ht="12.75">
      <c r="A176" s="322" t="s">
        <v>1013</v>
      </c>
      <c r="B176" s="323">
        <v>100</v>
      </c>
      <c r="C176" s="329">
        <v>40</v>
      </c>
      <c r="D176" s="316"/>
      <c r="E176" s="330"/>
      <c r="F176" s="343"/>
      <c r="G176" s="306"/>
      <c r="H176" s="335"/>
      <c r="I176" s="379"/>
      <c r="J176" s="364">
        <v>7792</v>
      </c>
      <c r="K176" s="379">
        <v>8182</v>
      </c>
    </row>
    <row r="177" spans="1:11" ht="12.75">
      <c r="A177" s="336" t="s">
        <v>1014</v>
      </c>
      <c r="B177" s="337">
        <v>150</v>
      </c>
      <c r="C177" s="318">
        <v>40</v>
      </c>
      <c r="D177" s="282"/>
      <c r="E177" s="331"/>
      <c r="F177" s="346"/>
      <c r="G177" s="282"/>
      <c r="H177" s="340"/>
      <c r="I177" s="380"/>
      <c r="J177" s="384">
        <v>13196</v>
      </c>
      <c r="K177" s="380">
        <v>13856</v>
      </c>
    </row>
    <row r="178" spans="1:11" ht="12.75">
      <c r="A178" s="322" t="s">
        <v>1015</v>
      </c>
      <c r="B178" s="323">
        <v>200</v>
      </c>
      <c r="C178" s="318">
        <v>40</v>
      </c>
      <c r="D178" s="315"/>
      <c r="E178" s="326"/>
      <c r="F178" s="342"/>
      <c r="G178" s="300"/>
      <c r="H178" s="339"/>
      <c r="I178" s="378"/>
      <c r="J178" s="378">
        <v>32269</v>
      </c>
      <c r="K178" s="360">
        <v>33882</v>
      </c>
    </row>
    <row r="179" spans="1:11" ht="12.75">
      <c r="A179" s="336" t="s">
        <v>1016</v>
      </c>
      <c r="B179" s="337">
        <v>250</v>
      </c>
      <c r="C179" s="318">
        <v>40</v>
      </c>
      <c r="D179" s="282"/>
      <c r="E179" s="331"/>
      <c r="F179" s="346"/>
      <c r="G179" s="282"/>
      <c r="H179" s="340"/>
      <c r="I179" s="380"/>
      <c r="J179" s="324" t="s">
        <v>728</v>
      </c>
      <c r="K179" s="342" t="s">
        <v>728</v>
      </c>
    </row>
    <row r="180" spans="1:11" ht="12.75">
      <c r="A180" s="322" t="s">
        <v>1017</v>
      </c>
      <c r="B180" s="323">
        <v>300</v>
      </c>
      <c r="C180" s="318">
        <v>40</v>
      </c>
      <c r="D180" s="315"/>
      <c r="E180" s="326"/>
      <c r="F180" s="342"/>
      <c r="G180" s="300"/>
      <c r="H180" s="339"/>
      <c r="I180" s="378"/>
      <c r="J180" s="328" t="s">
        <v>728</v>
      </c>
      <c r="K180" s="343" t="s">
        <v>728</v>
      </c>
    </row>
  </sheetData>
  <sheetProtection/>
  <mergeCells count="58">
    <mergeCell ref="G89:H89"/>
    <mergeCell ref="A119:K119"/>
    <mergeCell ref="A129:K129"/>
    <mergeCell ref="H100:I100"/>
    <mergeCell ref="J100:K100"/>
    <mergeCell ref="G91:H91"/>
    <mergeCell ref="G93:H93"/>
    <mergeCell ref="A102:K102"/>
    <mergeCell ref="D99:K99"/>
    <mergeCell ref="A99:A101"/>
    <mergeCell ref="A173:K173"/>
    <mergeCell ref="A136:K136"/>
    <mergeCell ref="A143:K143"/>
    <mergeCell ref="A158:K158"/>
    <mergeCell ref="G69:I69"/>
    <mergeCell ref="G74:I74"/>
    <mergeCell ref="G79:H79"/>
    <mergeCell ref="G86:H86"/>
    <mergeCell ref="G84:H84"/>
    <mergeCell ref="A76:I76"/>
    <mergeCell ref="A32:I32"/>
    <mergeCell ref="A1:I1"/>
    <mergeCell ref="A30:I30"/>
    <mergeCell ref="A4:I4"/>
    <mergeCell ref="B7:B28"/>
    <mergeCell ref="A3:I3"/>
    <mergeCell ref="A5:I5"/>
    <mergeCell ref="A29:I29"/>
    <mergeCell ref="G72:I72"/>
    <mergeCell ref="G78:H78"/>
    <mergeCell ref="B35:B49"/>
    <mergeCell ref="A51:I51"/>
    <mergeCell ref="A2:I2"/>
    <mergeCell ref="A33:I33"/>
    <mergeCell ref="A68:I68"/>
    <mergeCell ref="A50:I50"/>
    <mergeCell ref="B52:B67"/>
    <mergeCell ref="A31:I31"/>
    <mergeCell ref="G83:H83"/>
    <mergeCell ref="G85:H85"/>
    <mergeCell ref="G87:H87"/>
    <mergeCell ref="G88:H88"/>
    <mergeCell ref="G90:H90"/>
    <mergeCell ref="B70:B74"/>
    <mergeCell ref="G73:I73"/>
    <mergeCell ref="G80:H80"/>
    <mergeCell ref="A77:I77"/>
    <mergeCell ref="G70:I70"/>
    <mergeCell ref="G82:H82"/>
    <mergeCell ref="G81:H81"/>
    <mergeCell ref="B79:B93"/>
    <mergeCell ref="A75:I75"/>
    <mergeCell ref="G71:I71"/>
    <mergeCell ref="B99:B101"/>
    <mergeCell ref="C99:C101"/>
    <mergeCell ref="F100:G100"/>
    <mergeCell ref="D100:E100"/>
    <mergeCell ref="G92:H92"/>
  </mergeCells>
  <printOptions/>
  <pageMargins left="0.75" right="0.75" top="1" bottom="1" header="0.5" footer="0.5"/>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Мусатов Сергей Константинович</Manager>
  <Company>ОАО "АРЗИЛ" (www.arzil.ru)</Company>
  <HyperlinkBase>http://georgievsk.info</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Запорная арматура</dc:title>
  <dc:subject>Прайс-лист</dc:subject>
  <dc:creator>Manager</dc:creator>
  <cp:keywords>АРЗИЛ Арматура Задвижки Фланец КОП Вентиль ПУ СППК</cp:keywords>
  <dc:description>Завод выпускает и реализует: задвижки клиновые литые фланцевые, устройства переключающие и блоки предохранительных клапанов с переключающими устройствами , затворы обратные (клапаны обратные поворотные), клапаны запорные (вентили), клапаны обратные подъемные. Все изделия сертифицированы Госстандартом РФ. Имеются разрешения Госгортехнадзора РФ, Ростехнадзора. Код ОКПО 07533604. Система менеджмента качества ОАО "АРЗИЛ" сертифицирована на соответствие требованиям ГОСТ Р ИСО 9001-2001 (МС ИСО 9001:2000).</dc:description>
  <cp:lastModifiedBy>ор</cp:lastModifiedBy>
  <cp:lastPrinted>2016-03-21T09:00:36Z</cp:lastPrinted>
  <dcterms:created xsi:type="dcterms:W3CDTF">2005-03-15T05:31:55Z</dcterms:created>
  <dcterms:modified xsi:type="dcterms:W3CDTF">2020-11-18T07:42:38Z</dcterms:modified>
  <cp:category>ПГ "МАИР"</cp:category>
  <cp:version/>
  <cp:contentType/>
  <cp:contentStatus/>
</cp:coreProperties>
</file>